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ейскур" sheetId="1" r:id="rId1"/>
    <sheet name="пуск-нал 201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<sst xmlns="http://schemas.openxmlformats.org/spreadsheetml/2006/main" count="374" uniqueCount="139">
  <si>
    <t>УТВЕРЖДАЮ</t>
  </si>
  <si>
    <t>К А Л Ь К У Л Я Ц И Я</t>
  </si>
  <si>
    <t>Зарплата</t>
  </si>
  <si>
    <t>За выслугу лет 25%</t>
  </si>
  <si>
    <t>Итого</t>
  </si>
  <si>
    <t>Цеховые расходы 35%</t>
  </si>
  <si>
    <t>Плановые накопления 25%</t>
  </si>
  <si>
    <t>Всего</t>
  </si>
  <si>
    <t>Первичный пуск газа в ГРП (ГРУ) при одной нитке газопровода</t>
  </si>
  <si>
    <t>Первичный пуск газа в ШРП при одной нитке газопровода</t>
  </si>
  <si>
    <t>То же, при двух нитках газопровода</t>
  </si>
  <si>
    <t>Первичный пуск подземного газопровода к предприятию</t>
  </si>
  <si>
    <t>Первичный пуск надземного газопровода к предприятию</t>
  </si>
  <si>
    <t>То же, без автоматики</t>
  </si>
  <si>
    <t>Перваичный пуск каждого последующего котла малой мощности с автоматикой</t>
  </si>
  <si>
    <t>Первичный пуск газа в газовое оборудование котельной средней мощности с одним котлом (от 1 до 5 Гкал/г) с автоматикой</t>
  </si>
  <si>
    <t>Первичный пуск каждого последующего котла средней мощности с автоматикой</t>
  </si>
  <si>
    <t>Первичный пуск в эксплуатацию газового оборудования котельной с одним котлом малой мощности с автоматикой и ГРУ</t>
  </si>
  <si>
    <t>Первичный пуск в эксплуатацию газового оборудовапия котельной с одним котлом средней мощности с автоматикой и ГРУ</t>
  </si>
  <si>
    <t>Первичный пуск газа в технологическую газоиспользующую установку предприятия</t>
  </si>
  <si>
    <t>Пуско-наладочные работы по вводу в эксплуатацию горелок инфракрасного излучения</t>
  </si>
  <si>
    <t>Первичный пуск газа в газовое оборудование общественного здания производственного назначения, административного, общественного здания</t>
  </si>
  <si>
    <t>Пуско-наладочные работы по вводу в эксплуатацию подземного газопровода(ввод до 25 м) (При длине ввода свыше 25 м –применять коэффициент 1,2)</t>
  </si>
  <si>
    <t>Пуско-наладочные работы по вводу в эксплуатацию надземного газопровода к жилому дому (При длине газопровода свыше 100 м применять коэффициент 1,1)</t>
  </si>
  <si>
    <t>Первичный пуск газа в газовое оборудование многоквартирного жилого дома при установке газовой плиты, бытового счетчика газа –и количества приборов на одном стояке до 5</t>
  </si>
  <si>
    <t>стояк</t>
  </si>
  <si>
    <t>Первичный пуск газа в газовое оборудование многоквартирного жилого дома при установке плиты и проточного водонагревателя, счетчика газа и количестве приборов на одном стояке до 10</t>
  </si>
  <si>
    <t>горе
лка</t>
  </si>
  <si>
    <t>Виды работ</t>
  </si>
  <si>
    <t>То же, при двух нитках газопровода (При трех нитках применять коэффициент 1,3)</t>
  </si>
  <si>
    <t>Первичный пуск газа в газовое оборудование котельной малой мощности с одним котлом (до 1 Гкал/г) с автоматикой</t>
  </si>
  <si>
    <t>Норм
врем.</t>
  </si>
  <si>
    <t>Часовая тарифн. ставка</t>
  </si>
  <si>
    <t>Раз-
ряд</t>
  </si>
  <si>
    <t>Начислено з/пл  26,3%</t>
  </si>
  <si>
    <t>НДС
18%</t>
  </si>
  <si>
    <t>Пре
мия
 50%</t>
  </si>
  <si>
    <t xml:space="preserve">Ед.
изм
</t>
  </si>
  <si>
    <t>объ
ект</t>
  </si>
  <si>
    <t>уста
нов
ка</t>
  </si>
  <si>
    <t>Первичный пуск в эксплуатацию подземного газопровода (на каждый последующий километр применять коэффициент 0,9). (При повторном пуске газа применять коэффициент 0,7 в п.1-23).
(для коммерческих структур)</t>
  </si>
  <si>
    <t xml:space="preserve">Первичный пуск в эксплуатацию надземного газопровода (на каждый последующий километр применять коэффициент 0,9).
(для коммерческих структур) </t>
  </si>
  <si>
    <t>П Р Е Й С К У Р А Н Т</t>
  </si>
  <si>
    <t>цен на пуско-наладочные работы</t>
  </si>
  <si>
    <t>Генеральный директор ЗАО «Городищерайгаз»</t>
  </si>
  <si>
    <t>___________________Н.К. Бочкарев</t>
  </si>
  <si>
    <t>руб.</t>
  </si>
  <si>
    <t>3.34.  Первичный пуск газа в газовое оборудование жилого дома индивидуальной застройки при установке плиты (При установке двух плит применять коэффициент 1,8; при установке бытового счетчика газа применять коэффициент 1,15) (При повторном пуске газа в п.24—42 применять коэффициент 0,3).</t>
  </si>
  <si>
    <t>3.35.  То же, при установке проточного водонагревателя (При установке двух водонагревателей применять коэффициент 1,8, при установке бытового счетчика газа применять коэффициент 1,05)</t>
  </si>
  <si>
    <t>3.36.  То же, при установке отопительного аппарата (При установке двух отопительных аппаратов применять коэффициент 1,8; при установке бытового счетчика газа применять коэффициент 1,1).</t>
  </si>
  <si>
    <t>3.37.  То же, при установке плиты и отопительного аппарата (При установке двух отопительных аппаратов применять коэффициент 1,4; при установке бытового счетчика газа применять коэффициент 1,08)</t>
  </si>
  <si>
    <t>3.38.  То же, при установке двух плит и двух отопительных аппаратов (При установке газового счетчика применять коэффициент 1,03; двух счетчиков коэффициент 1,06)</t>
  </si>
  <si>
    <t>3.39.  Первичный пуск газа в газовое оборудование жилого дома индивидуальной застройки –при установки плиты и отопительной горелки (При установке двух горелок применять коэффициент 1,3; бытового счетчика – коэффициент 1,1)</t>
  </si>
  <si>
    <t>3.40.  То же, при установке двух плит и двух отопительных горелок</t>
  </si>
  <si>
    <t>3.41.  Первичный пуск газа в газовое оборудование жилого дома индивидуальной застройки при установке плиты и проточного водонагревателя (При установке двух водонагревателей при менять коэффициент 1,5; при установке бытового счетчика газа применять коэффициент 1,07)</t>
  </si>
  <si>
    <t>3.42.  То же, при установке двух плит и двух проточных водонагревателей (При установке газового счетчика применять коэффициент 1,04; при установке двух счетчиков применять коэффициент 1,08)</t>
  </si>
  <si>
    <t>3.43.  Первичный пуск газа в газовое оборудование жилого дома, индивидуальной застройки при установке плиты, проточного водонагревателя и отопительной горелки (при установке бытового счетчика газа применять коэффициент 1,05)</t>
  </si>
  <si>
    <t>3.44.  Первичный пуск газа в газовое оборудование жилого дома индивидуальной застройки при установке плиты, проточного водонагревателя и отопительного аппарата (При установке счетчика применять коэффициент 1,03)</t>
  </si>
  <si>
    <t>3.46.  То же, при установке двух плит, двух водонагревателей и двух отопительных аппаратов (При установке газового счетчика применять коэффициент 1,03; двух счетчиков применять коэффициент 1,06)</t>
  </si>
  <si>
    <t>3.47.  Первичный пуск газа в газовое оборудование многоквартирного жилого дома при установке газовой плиты, бытового счетчика газа –и количества приборов на одном стояке до 5</t>
  </si>
  <si>
    <t>3.49.  То же, при количестве приборов на одном стояке 11-15</t>
  </si>
  <si>
    <t>3.50.  То же, при количестве приборов свыше 16</t>
  </si>
  <si>
    <t>3.51.  То же, при количестве приборов на одном стояке свыше 10</t>
  </si>
  <si>
    <t>Рентабельность 25%</t>
  </si>
  <si>
    <t xml:space="preserve">3.48. То же, при количестве приборов на одном стояке 6-10
</t>
  </si>
  <si>
    <t>3.51. Первичный пуск газа в газовое оборудование многоквартирного жилого дома при установке плиты и проточного водонагревателя, счетчика газа и количестве приборов на одном стояке до 10</t>
  </si>
  <si>
    <t>3.45.  То же, при установке плиты, проточного водонагревателя и двух отопительных аппаратов (При установке двух плит применять коэффициент 1,1; счетчика 1,03,  двух счетчиков – коэффициент 1,06)</t>
  </si>
  <si>
    <t xml:space="preserve">3.34.  Первичный пуск газа в газовое оборудование жилого дома индивидуальной застройки при установке плиты  (При установке двух плит при менять коэффициент 1,8; при установке бытового счетчика газа применять коэффициент 1,15)           (При повторном пуске газа в п.п. 3.34. - 3.52. применять коэф. 0,6)                                                                                                                         </t>
  </si>
  <si>
    <t xml:space="preserve">Первичный пуск газа в газовое оборудование жилого дома индивидуальной застройки при установке плиты </t>
  </si>
  <si>
    <t>Первичный пуск газа в газовое оборудование жилого дома индивидуальной застройки –при установке плиты, отопительной горелки и счетчика</t>
  </si>
  <si>
    <t>То же, при удалении объекта обслуживания от участка на расстояние 5-10 км</t>
  </si>
  <si>
    <t>То же, при удалении объекта обслуживания от участка на расстояние 11-20 км</t>
  </si>
  <si>
    <t>То же, при удалении объекта обслуживания от участка на расстояние свыше 20 км</t>
  </si>
  <si>
    <t>Первичный пуск газа в газовое оборудование жилого дома индивидуальной застройки –при установке плиты, двух отопительных горелок и счетчика</t>
  </si>
  <si>
    <t xml:space="preserve">Первичный пуск газа в газовое оборудование жилого дома индивидуальной застройки при установке плиты и двух проточных  водонагревателей </t>
  </si>
  <si>
    <t>Первичный пуск газа в газовое оборудование жилого дома индивидуальной застройки при установке плиты, двух проточных  водонагревателей и счетчика</t>
  </si>
  <si>
    <t xml:space="preserve">Первичный пуск газа в газовое оборудование жилого дома индивидуальной застройки при установке двух плит и двух проточных  водонагревателей </t>
  </si>
  <si>
    <t xml:space="preserve">Первичный пуск газа в газовое оборудование жилого дома, индивидуальной застройки при установке плиты, проточного водонагревателя и отопительной горелки </t>
  </si>
  <si>
    <t>Первичный пуск газа в газовое оборудование жилого дома, индивидуальной застройки при установке плиты, проточного водонагревателя, отопительной горелки и счетчика</t>
  </si>
  <si>
    <t>Первичный пуск газа в газовое оборудование жилого дома индивидуальной застройки при установке плиты, проточного водонагревателя, отопительного аппарата и счетчика</t>
  </si>
  <si>
    <t xml:space="preserve">Первичный пуск газа в газовое оборудование жилого дома индивидуальной застройки при установке плиты, проточного водонагревателя и отопительного аппарата </t>
  </si>
  <si>
    <t xml:space="preserve">Первичный пуск газа в газовое оборудование жилого дома индивидуальной застройки при установке плиты, проточного водонагревателя и двух отопительных аппаратов </t>
  </si>
  <si>
    <t xml:space="preserve">Первичный пуск газа в газовое оборудование жилого дома индивидуальной застройки при установке двух плит, проточного водонагревателя, двух отопительных аппаратов </t>
  </si>
  <si>
    <t>Первичный пуск газа в газовое оборудование жилого дома индивидуальной застройки при установке двух плит, проточного водонагревателя, двух отопительных аппаратов и счетчика</t>
  </si>
  <si>
    <t>Первичный пуск газа в газовое оборудование жилого дома индивидуальной застройки при установке двух плит, двух  водонагревателей, двух отопительных аппаратов и счетчика</t>
  </si>
  <si>
    <t xml:space="preserve">Первичный пуск газа в газовое оборудование жилого дома индивидуальной застройки при установке двух плит, двух  водонагревателей и двух отопительных аппаратов </t>
  </si>
  <si>
    <t>ИНСТРУКТАЖ по правилам пользования газовыми приборами</t>
  </si>
  <si>
    <t>Первичный пуск газа в газовое оборудование жилого дома индивидуальной застройки при установке плиты и счетчика</t>
  </si>
  <si>
    <t>Первичный пуск газа в газовое оборудование жилого дома индивидуальной застройки при установке двух плит и счетчика</t>
  </si>
  <si>
    <t>Первичный пуск газа в газовое оборудование жилого дома индивидуальной застройки, при установке проточного водонагревателя и счетчика</t>
  </si>
  <si>
    <t>Первичный пуск газа в газовое оборудование жилого дома индивидуальной застройки, при установке двух проточных водонагревателей и счетчика</t>
  </si>
  <si>
    <t xml:space="preserve">Первичный пуск газа в газовое оборудование жилого дома индивидуальной застройки, при установке проточного водонагревателя </t>
  </si>
  <si>
    <t>Первичный пуск газа в газовое оборудование жилого дома индивидуальной застройки, при установке отопительного аппарата</t>
  </si>
  <si>
    <t>Первичный пуск газа в газовое оборудование жилого дома индивидуальной застройки, при установке отопительного аппарата и счетчика</t>
  </si>
  <si>
    <t>Первичный пуск газа в газовое оборудование жилого дома индивидуальной застройки, при установке двух отопительных аппаратов и счетчика</t>
  </si>
  <si>
    <t>Первичный пуск газа в газовое оборудование жилого дома индивидуальной застройки, при установке плиты и отопительного аппарата</t>
  </si>
  <si>
    <t>Первичный пуск газа в газовое оборудование жилого дома индивидуальной застройки, при установке плиты,отопительного аппарата и счетчика</t>
  </si>
  <si>
    <t>Первичный пуск газа в газовое оборудование жилого дома индивидуальной застройки, при установке плиты, двух отопительных аппаратов и счетчика</t>
  </si>
  <si>
    <t>Первичный пуск газа в газовое оборудование жилого дома индивидуальной застройки, при установкедвух  плит, двух отопительных аппаратов и счетчика</t>
  </si>
  <si>
    <t>Первичный пуск газа в газовое оборудование жилого дома индивидуальной застройки –при установке двух плит, двух отопительных горелок и счетчика</t>
  </si>
  <si>
    <t xml:space="preserve">Первичный пуск газа в газовое оборудование жилого дома индивидуальной застройки –при установке двух плит и двух отопительных горелок </t>
  </si>
  <si>
    <t>Первичный пуск газа в газовое оборудование жилого дома индивидуальной застройки при установке плиты, проточного водонагревателя и счетчика</t>
  </si>
  <si>
    <t>Первичный пуск газа в газовое оборудование жилого дома индивидуальной застройки при установке двух плит,  двух проточных  водонагревателей и счетчика</t>
  </si>
  <si>
    <t>Первичный пуск газа в газовое оборудование жилого дома индивидуальной застройки при установке плиты, проточного водонагревателя, двух отопительных аппаратов и счетчика</t>
  </si>
  <si>
    <t>Первичный пуск газа в газовое оборудование многоквартирного жилого дома при установке газовой плиты, бытового счетчика газа –и количества приборов на одном стояке 6-10</t>
  </si>
  <si>
    <t>Первичный пуск газа в газовое оборудование многоквартирного жилого дома при установке газовой плиты, бытового счетчика газа –и количества приборов на одном стояке 11-15</t>
  </si>
  <si>
    <t>Первичный пуск газа в газовое оборудование многоквартирного жилого дома при установке газовой плиты, бытового счетчика газа –и количества приборов на одном стояке свыше 16</t>
  </si>
  <si>
    <t>Первичный пуск газа в газовое оборудование многоквартирного жилого дома при установке плиты и проточного водонагревателя, счетчика газа и количестве приборов на одном стояке свыше 10</t>
  </si>
  <si>
    <t xml:space="preserve">Первичный пуск газа в газовое оборудование жилого дома индивидуальной застройки –при установке плиты и отопительной горелки </t>
  </si>
  <si>
    <t>Первичный пуск газа в газовое оборудование жилого дома индивидуальной застройки при установке плиты и проточного водонагревателя</t>
  </si>
  <si>
    <t>Первичный пуск газа в газовое оборудование жилого дома индивидуальной застройки –при установке двух плит, отопительной горелки и счетчика</t>
  </si>
  <si>
    <t>ТЕХНИЧЕСКИЙ НАДЗОР</t>
  </si>
  <si>
    <t>Технический надзор за строительством фасадного, внутридомового газопровода и монтажом газового оборудования в многоквартирном жилом доме</t>
  </si>
  <si>
    <t>Технический надзор за строительством фасадного, внутридомового газопровода и монтажом газового оборудования (до трех приборов) в жилом доме индивидуальной застройки</t>
  </si>
  <si>
    <t>Технический надзор за строительством фасадного, внутридомового газопровода и монтажом газового оборудования (свыше трех приборов) в жилом доме индивидуальной застройки</t>
  </si>
  <si>
    <t>Технический надзор за монтажом бытового газового счетчика</t>
  </si>
  <si>
    <t xml:space="preserve"> Первичный пуск газа в газовое оборудование жилого дома индивидуальной застройки –при установки плиты, отопительной горелки  и отопительного аппарата (При установке счетчика  применять коэф 1,04, двух бытовых счетчиков   – коэффициент 1,08)</t>
  </si>
  <si>
    <t xml:space="preserve"> Первичный пуск газа в газовое оборудование жилого дома индивидуальной застройки –при установки двух плит, отопительной горелки  и отопительного аппарата (При установке счетчика  применять коэф 1,03, двух бытовых счетчиков   – коэффициент 1,08)</t>
  </si>
  <si>
    <t xml:space="preserve"> Первичный пуск газа в газовое оборудование жилого дома индивидуальной застройки –при установки двух плит, двух отопительных горелок  и отопительного аппарата (При установке счетчика  применять коэф 1,03, двух бытовых счетчиков   – коэффициент 1,07)</t>
  </si>
  <si>
    <t xml:space="preserve"> Первичный пуск газа в газовое оборудование жилого дома индивидуальной застройки –при установки пяти  плит,  отопительного аппарата (При установке счетчика  применять коэф 1,03, двух бытовых счетчиков   – коэффициент 1,07)</t>
  </si>
  <si>
    <t>Экономист:                     Н.А. Миронова</t>
  </si>
  <si>
    <t xml:space="preserve"> Первичный пуск газа в газовое оборудование жилого дома индивидуальной застройки- при установки  отопительной горелки</t>
  </si>
  <si>
    <t>Первичный пуск газа в газовое оборудованиежилого дома индивидуальной застройки при установки отопительной горелки</t>
  </si>
  <si>
    <t>Первичный пуск газа в газовое оборудованиежилого дома индивидуальной застройки при установки плиты, отопительной горелки, отопительного аппарата и двух счетчиков</t>
  </si>
  <si>
    <t>Первичный пуск газа в газовое оборудованиежилого дома индивидуальной застройки при установки плиты, отопительной горелки, отопительного аппарата и счетчика</t>
  </si>
  <si>
    <t>Первичный пуск газа в газовое оборудованиежилого дома индивидуальной застройки при установки двух плит, отопительной горелки, отопительного аппарата и  двух счетчиков</t>
  </si>
  <si>
    <t>Первичный пуск газа в газовое оборудованиежилого дома индивидуальной застройки при установки двух плит, отопительной горелки, отопительного аппарата и  счетчика</t>
  </si>
  <si>
    <t>Первичный пуск газа в газовое оборудованиежилого дома индивидуальной застройки при установки двух плит, двух отопительных горелок, отопительного аппарата и   счетчика</t>
  </si>
  <si>
    <t>Первичный пуск газа в газовое оборудованиежилого дома индивидуальной застройки при установки двух плит, двух отопительных горелок, отопительного аппарата и   двух счетчиков</t>
  </si>
  <si>
    <t>Первичный пуск газа в газовое оборудованиежилого дома индивидуальной застройки при установки пяти  плит, отопительного аппарата и счетчика</t>
  </si>
  <si>
    <t>Первичный пуск газа в газовое оборудование жилого дома индивидуальной застройки, при установкедвух   плит и двух отопительных аппаратов</t>
  </si>
  <si>
    <t>Начислено з/пл  30,8%</t>
  </si>
  <si>
    <t>За выслугу лет9,5%</t>
  </si>
  <si>
    <t xml:space="preserve">на пуско-наладочные работы </t>
  </si>
  <si>
    <t>«____» _________________ 2013г.</t>
  </si>
  <si>
    <t>Накладные расходы 27 %</t>
  </si>
  <si>
    <t>«____» _________________ 2014г.</t>
  </si>
  <si>
    <t>Начальник ПЭО :                             Н.А. Миронова</t>
  </si>
  <si>
    <t>Примечание: при повторном пуске применять коэф. 06.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</si>
</sst>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.0"/>
  </numFmts>
  <fonts count="44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7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3"/>
  <sheetViews>
    <sheetView tabSelected="1" view="pageBreakPreview" zoomScale="90" zoomScaleSheetLayoutView="90" zoomScalePageLayoutView="0" workbookViewId="0" topLeftCell="A208">
      <selection activeCell="A186" sqref="A186:S220"/>
    </sheetView>
  </sheetViews>
  <sheetFormatPr defaultColWidth="9.00390625" defaultRowHeight="12.75" outlineLevelCol="1"/>
  <cols>
    <col min="1" max="1" width="5.875" style="0" customWidth="1"/>
    <col min="2" max="2" width="75.00390625" style="0" customWidth="1"/>
    <col min="3" max="3" width="5.00390625" style="0" hidden="1" customWidth="1" outlineLevel="1"/>
    <col min="4" max="4" width="5.25390625" style="0" hidden="1" customWidth="1" outlineLevel="1"/>
    <col min="5" max="5" width="3.875" style="0" hidden="1" customWidth="1" outlineLevel="1"/>
    <col min="6" max="6" width="7.125" style="0" hidden="1" customWidth="1" outlineLevel="1"/>
    <col min="7" max="7" width="6.125" style="0" hidden="1" customWidth="1" outlineLevel="1"/>
    <col min="8" max="8" width="6.625" style="0" hidden="1" customWidth="1" outlineLevel="1"/>
    <col min="9" max="9" width="8.00390625" style="0" hidden="1" customWidth="1" outlineLevel="1"/>
    <col min="10" max="10" width="5.875" style="0" hidden="1" customWidth="1" outlineLevel="1"/>
    <col min="11" max="11" width="7.625" style="0" hidden="1" customWidth="1" outlineLevel="1"/>
    <col min="12" max="12" width="7.00390625" style="0" hidden="1" customWidth="1" outlineLevel="1"/>
    <col min="13" max="13" width="7.875" style="0" hidden="1" customWidth="1" outlineLevel="1"/>
    <col min="14" max="14" width="6.75390625" style="0" hidden="1" customWidth="1" outlineLevel="1"/>
    <col min="15" max="15" width="8.75390625" style="0" hidden="1" customWidth="1" outlineLevel="1"/>
    <col min="16" max="16" width="7.00390625" style="0" hidden="1" customWidth="1" outlineLevel="1"/>
    <col min="17" max="17" width="6.375" style="0" hidden="1" customWidth="1" outlineLevel="1"/>
    <col min="18" max="18" width="11.25390625" style="0" customWidth="1" collapsed="1"/>
    <col min="19" max="19" width="22.375" style="0" customWidth="1"/>
  </cols>
  <sheetData>
    <row r="1" spans="2:18" ht="16.5">
      <c r="B1" s="14"/>
      <c r="C1" s="6"/>
      <c r="D1" s="6"/>
      <c r="E1" s="6"/>
      <c r="F1" s="6"/>
      <c r="G1" s="6"/>
      <c r="H1" s="6"/>
      <c r="I1" s="6"/>
      <c r="J1" s="6"/>
      <c r="K1" s="6"/>
      <c r="L1" s="33" t="s">
        <v>0</v>
      </c>
      <c r="M1" s="33"/>
      <c r="N1" s="33"/>
      <c r="O1" s="33"/>
      <c r="P1" s="9"/>
      <c r="Q1" s="9"/>
      <c r="R1" s="6"/>
    </row>
    <row r="2" spans="2:21" ht="15.75">
      <c r="B2" s="34" t="s">
        <v>44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17"/>
      <c r="U2" s="17"/>
    </row>
    <row r="3" spans="2:21" ht="15.75">
      <c r="B3" s="34" t="s">
        <v>45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17"/>
      <c r="U3" s="17"/>
    </row>
    <row r="4" spans="2:21" ht="36" customHeight="1">
      <c r="B4" s="34" t="s">
        <v>136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17"/>
      <c r="U4" s="17"/>
    </row>
    <row r="5" spans="2:21" ht="15.75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2:21" ht="15.75">
      <c r="B6" s="32" t="s">
        <v>42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17"/>
      <c r="T6" s="17"/>
      <c r="U6" s="17"/>
    </row>
    <row r="7" spans="2:21" ht="15.75">
      <c r="B7" s="32" t="s">
        <v>43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17" t="s">
        <v>46</v>
      </c>
      <c r="T7" s="17"/>
      <c r="U7" s="17"/>
    </row>
    <row r="8" spans="1:21" ht="84.75" customHeight="1">
      <c r="A8" s="11"/>
      <c r="B8" s="18" t="s">
        <v>28</v>
      </c>
      <c r="C8" s="18" t="s">
        <v>37</v>
      </c>
      <c r="D8" s="18" t="s">
        <v>31</v>
      </c>
      <c r="E8" s="18" t="s">
        <v>33</v>
      </c>
      <c r="F8" s="18" t="s">
        <v>32</v>
      </c>
      <c r="G8" s="18" t="s">
        <v>2</v>
      </c>
      <c r="H8" s="18" t="s">
        <v>36</v>
      </c>
      <c r="I8" s="18" t="s">
        <v>3</v>
      </c>
      <c r="J8" s="18" t="s">
        <v>4</v>
      </c>
      <c r="K8" s="18" t="s">
        <v>34</v>
      </c>
      <c r="L8" s="18" t="s">
        <v>4</v>
      </c>
      <c r="M8" s="18" t="s">
        <v>5</v>
      </c>
      <c r="N8" s="18" t="s">
        <v>4</v>
      </c>
      <c r="O8" s="18" t="s">
        <v>6</v>
      </c>
      <c r="P8" s="18" t="s">
        <v>4</v>
      </c>
      <c r="Q8" s="18" t="s">
        <v>35</v>
      </c>
      <c r="R8" s="18" t="s">
        <v>7</v>
      </c>
      <c r="S8" s="19" t="s">
        <v>86</v>
      </c>
      <c r="T8" s="17"/>
      <c r="U8" s="17"/>
    </row>
    <row r="9" spans="1:21" ht="15.75">
      <c r="A9" s="10">
        <v>1</v>
      </c>
      <c r="B9" s="20">
        <v>2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3</v>
      </c>
      <c r="S9" s="21">
        <v>4</v>
      </c>
      <c r="T9" s="17"/>
      <c r="U9" s="17"/>
    </row>
    <row r="10" spans="1:25" ht="33.75" customHeight="1">
      <c r="A10" s="10">
        <v>1</v>
      </c>
      <c r="B10" s="22" t="s">
        <v>68</v>
      </c>
      <c r="C10" s="18" t="s">
        <v>38</v>
      </c>
      <c r="D10" s="23">
        <v>1.44</v>
      </c>
      <c r="E10" s="18">
        <v>4</v>
      </c>
      <c r="F10" s="23">
        <v>17.4</v>
      </c>
      <c r="G10" s="23">
        <f>D10*F10</f>
        <v>25.055999999999997</v>
      </c>
      <c r="H10" s="23">
        <f>G10*50%</f>
        <v>12.527999999999999</v>
      </c>
      <c r="I10" s="23">
        <f>G10*25%</f>
        <v>6.263999999999999</v>
      </c>
      <c r="J10" s="23">
        <f>SUM(G10:I10)</f>
        <v>43.848</v>
      </c>
      <c r="K10" s="23">
        <f>J10*35.9%</f>
        <v>15.741432</v>
      </c>
      <c r="L10" s="23">
        <f>J10+K10</f>
        <v>59.589432</v>
      </c>
      <c r="M10" s="23">
        <f>L10*35%</f>
        <v>20.8563012</v>
      </c>
      <c r="N10" s="23">
        <f>L10+M10</f>
        <v>80.4457332</v>
      </c>
      <c r="O10" s="23">
        <f>N10*25%</f>
        <v>20.1114333</v>
      </c>
      <c r="P10" s="23">
        <f>N10+O10</f>
        <v>100.55716650000001</v>
      </c>
      <c r="Q10" s="23">
        <f>P10*18%</f>
        <v>18.100289970000002</v>
      </c>
      <c r="R10" s="15">
        <v>318</v>
      </c>
      <c r="S10" s="24">
        <v>61</v>
      </c>
      <c r="T10" s="25"/>
      <c r="U10" s="25"/>
      <c r="V10" s="2"/>
      <c r="W10" s="2"/>
      <c r="X10" s="2"/>
      <c r="Y10" s="2"/>
    </row>
    <row r="11" spans="1:25" ht="33.75" customHeight="1">
      <c r="A11" s="10">
        <v>2</v>
      </c>
      <c r="B11" s="22" t="s">
        <v>70</v>
      </c>
      <c r="C11" s="18"/>
      <c r="D11" s="23"/>
      <c r="E11" s="18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>
        <v>382</v>
      </c>
      <c r="S11" s="24">
        <v>61</v>
      </c>
      <c r="T11" s="25"/>
      <c r="U11" s="25"/>
      <c r="V11" s="2"/>
      <c r="W11" s="2"/>
      <c r="X11" s="2"/>
      <c r="Y11" s="2"/>
    </row>
    <row r="12" spans="1:25" ht="33.75" customHeight="1">
      <c r="A12" s="10">
        <v>3</v>
      </c>
      <c r="B12" s="22" t="s">
        <v>71</v>
      </c>
      <c r="C12" s="18"/>
      <c r="D12" s="23"/>
      <c r="E12" s="18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>
        <v>414</v>
      </c>
      <c r="S12" s="24">
        <v>61</v>
      </c>
      <c r="T12" s="25"/>
      <c r="U12" s="25"/>
      <c r="V12" s="2"/>
      <c r="W12" s="2"/>
      <c r="X12" s="2"/>
      <c r="Y12" s="2"/>
    </row>
    <row r="13" spans="1:25" ht="33.75" customHeight="1">
      <c r="A13" s="10">
        <v>4</v>
      </c>
      <c r="B13" s="22" t="s">
        <v>72</v>
      </c>
      <c r="C13" s="18"/>
      <c r="D13" s="23"/>
      <c r="E13" s="18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>
        <v>477</v>
      </c>
      <c r="S13" s="24">
        <v>61</v>
      </c>
      <c r="T13" s="25"/>
      <c r="U13" s="25"/>
      <c r="V13" s="2"/>
      <c r="W13" s="2"/>
      <c r="X13" s="2"/>
      <c r="Y13" s="2"/>
    </row>
    <row r="14" spans="1:25" ht="33.75" customHeight="1">
      <c r="A14" s="10">
        <v>5</v>
      </c>
      <c r="B14" s="22" t="s">
        <v>87</v>
      </c>
      <c r="C14" s="18"/>
      <c r="D14" s="23"/>
      <c r="E14" s="18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5">
        <v>365</v>
      </c>
      <c r="S14" s="24">
        <v>61</v>
      </c>
      <c r="T14" s="25"/>
      <c r="U14" s="25"/>
      <c r="V14" s="2"/>
      <c r="W14" s="2"/>
      <c r="X14" s="2"/>
      <c r="Y14" s="2"/>
    </row>
    <row r="15" spans="1:25" ht="33.75" customHeight="1">
      <c r="A15" s="10">
        <v>6</v>
      </c>
      <c r="B15" s="22" t="s">
        <v>70</v>
      </c>
      <c r="C15" s="18"/>
      <c r="D15" s="23"/>
      <c r="E15" s="18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>
        <v>438</v>
      </c>
      <c r="S15" s="24">
        <v>61</v>
      </c>
      <c r="T15" s="25"/>
      <c r="U15" s="25"/>
      <c r="V15" s="2"/>
      <c r="W15" s="2"/>
      <c r="X15" s="2"/>
      <c r="Y15" s="2"/>
    </row>
    <row r="16" spans="1:25" ht="33.75" customHeight="1">
      <c r="A16" s="10">
        <v>7</v>
      </c>
      <c r="B16" s="22" t="s">
        <v>71</v>
      </c>
      <c r="C16" s="18"/>
      <c r="D16" s="23"/>
      <c r="E16" s="18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>
        <v>475</v>
      </c>
      <c r="S16" s="24">
        <v>61</v>
      </c>
      <c r="T16" s="25"/>
      <c r="U16" s="25"/>
      <c r="V16" s="2"/>
      <c r="W16" s="2"/>
      <c r="X16" s="2"/>
      <c r="Y16" s="2"/>
    </row>
    <row r="17" spans="1:25" ht="31.5">
      <c r="A17" s="10">
        <v>8</v>
      </c>
      <c r="B17" s="22" t="s">
        <v>72</v>
      </c>
      <c r="C17" s="18"/>
      <c r="D17" s="23"/>
      <c r="E17" s="18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>
        <v>548</v>
      </c>
      <c r="S17" s="24">
        <v>61</v>
      </c>
      <c r="T17" s="25"/>
      <c r="U17" s="25"/>
      <c r="V17" s="2"/>
      <c r="W17" s="2"/>
      <c r="X17" s="2"/>
      <c r="Y17" s="2"/>
    </row>
    <row r="18" spans="1:25" ht="31.5">
      <c r="A18" s="10">
        <v>9</v>
      </c>
      <c r="B18" s="22" t="s">
        <v>88</v>
      </c>
      <c r="C18" s="18"/>
      <c r="D18" s="23"/>
      <c r="E18" s="18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5">
        <v>619</v>
      </c>
      <c r="S18" s="24">
        <v>61</v>
      </c>
      <c r="T18" s="25"/>
      <c r="U18" s="25"/>
      <c r="V18" s="2"/>
      <c r="W18" s="2"/>
      <c r="X18" s="2"/>
      <c r="Y18" s="2"/>
    </row>
    <row r="19" spans="1:25" ht="31.5">
      <c r="A19" s="10">
        <v>10</v>
      </c>
      <c r="B19" s="22" t="s">
        <v>70</v>
      </c>
      <c r="C19" s="18"/>
      <c r="D19" s="23"/>
      <c r="E19" s="18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>
        <v>743</v>
      </c>
      <c r="S19" s="24">
        <v>61</v>
      </c>
      <c r="T19" s="25"/>
      <c r="U19" s="25"/>
      <c r="V19" s="2"/>
      <c r="W19" s="2"/>
      <c r="X19" s="2"/>
      <c r="Y19" s="2"/>
    </row>
    <row r="20" spans="1:25" ht="31.5">
      <c r="A20" s="10">
        <v>11</v>
      </c>
      <c r="B20" s="22" t="s">
        <v>71</v>
      </c>
      <c r="C20" s="18"/>
      <c r="D20" s="23"/>
      <c r="E20" s="18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v>805</v>
      </c>
      <c r="S20" s="24">
        <v>61</v>
      </c>
      <c r="T20" s="25"/>
      <c r="U20" s="25"/>
      <c r="V20" s="2"/>
      <c r="W20" s="2"/>
      <c r="X20" s="2"/>
      <c r="Y20" s="2"/>
    </row>
    <row r="21" spans="1:25" ht="31.5">
      <c r="A21" s="10">
        <v>12</v>
      </c>
      <c r="B21" s="22" t="s">
        <v>72</v>
      </c>
      <c r="C21" s="18"/>
      <c r="D21" s="23"/>
      <c r="E21" s="18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>
        <v>928</v>
      </c>
      <c r="S21" s="24">
        <v>61</v>
      </c>
      <c r="T21" s="25"/>
      <c r="U21" s="25"/>
      <c r="V21" s="2"/>
      <c r="W21" s="2"/>
      <c r="X21" s="2"/>
      <c r="Y21" s="2"/>
    </row>
    <row r="22" spans="1:25" ht="31.5">
      <c r="A22" s="10">
        <v>13</v>
      </c>
      <c r="B22" s="22" t="s">
        <v>91</v>
      </c>
      <c r="C22" s="18"/>
      <c r="D22" s="23"/>
      <c r="E22" s="18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5">
        <v>793</v>
      </c>
      <c r="S22" s="24">
        <v>54</v>
      </c>
      <c r="T22" s="25"/>
      <c r="U22" s="25"/>
      <c r="V22" s="2"/>
      <c r="W22" s="2"/>
      <c r="X22" s="2"/>
      <c r="Y22" s="2"/>
    </row>
    <row r="23" spans="1:25" ht="31.5">
      <c r="A23" s="10">
        <v>14</v>
      </c>
      <c r="B23" s="22" t="s">
        <v>70</v>
      </c>
      <c r="C23" s="18"/>
      <c r="D23" s="23"/>
      <c r="E23" s="18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v>954</v>
      </c>
      <c r="S23" s="24">
        <v>54</v>
      </c>
      <c r="T23" s="25"/>
      <c r="U23" s="25"/>
      <c r="V23" s="2"/>
      <c r="W23" s="2"/>
      <c r="X23" s="2"/>
      <c r="Y23" s="2"/>
    </row>
    <row r="24" spans="1:25" ht="31.5">
      <c r="A24" s="10">
        <v>15</v>
      </c>
      <c r="B24" s="22" t="s">
        <v>71</v>
      </c>
      <c r="C24" s="18"/>
      <c r="D24" s="23"/>
      <c r="E24" s="18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v>1033</v>
      </c>
      <c r="S24" s="24">
        <v>54</v>
      </c>
      <c r="T24" s="25"/>
      <c r="U24" s="25"/>
      <c r="V24" s="2"/>
      <c r="W24" s="2"/>
      <c r="X24" s="2"/>
      <c r="Y24" s="2"/>
    </row>
    <row r="25" spans="1:25" ht="32.25" customHeight="1">
      <c r="A25" s="10">
        <v>16</v>
      </c>
      <c r="B25" s="22" t="s">
        <v>72</v>
      </c>
      <c r="C25" s="18"/>
      <c r="D25" s="23"/>
      <c r="E25" s="18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v>1192</v>
      </c>
      <c r="S25" s="24">
        <v>54</v>
      </c>
      <c r="T25" s="25"/>
      <c r="U25" s="25"/>
      <c r="V25" s="2"/>
      <c r="W25" s="2"/>
      <c r="X25" s="2"/>
      <c r="Y25" s="2"/>
    </row>
    <row r="26" spans="1:21" ht="47.25">
      <c r="A26" s="10">
        <v>17</v>
      </c>
      <c r="B26" s="22" t="s">
        <v>89</v>
      </c>
      <c r="C26" s="18" t="s">
        <v>38</v>
      </c>
      <c r="D26" s="23">
        <v>3.6</v>
      </c>
      <c r="E26" s="18">
        <v>4</v>
      </c>
      <c r="F26" s="23">
        <v>17.4</v>
      </c>
      <c r="G26" s="23">
        <f>D26*F26</f>
        <v>62.63999999999999</v>
      </c>
      <c r="H26" s="23">
        <f>G26*50%</f>
        <v>31.319999999999997</v>
      </c>
      <c r="I26" s="23">
        <f>G26*25%</f>
        <v>15.659999999999998</v>
      </c>
      <c r="J26" s="23">
        <f>SUM(G26:I26)</f>
        <v>109.61999999999999</v>
      </c>
      <c r="K26" s="23">
        <f>J26*35.9%</f>
        <v>39.353579999999994</v>
      </c>
      <c r="L26" s="23">
        <f>J26+K26</f>
        <v>148.97357999999997</v>
      </c>
      <c r="M26" s="23">
        <f>L26*35%</f>
        <v>52.14075299999999</v>
      </c>
      <c r="N26" s="23">
        <f>L26+M26</f>
        <v>201.11433299999996</v>
      </c>
      <c r="O26" s="23">
        <f>N26*25%</f>
        <v>50.27858324999999</v>
      </c>
      <c r="P26" s="23">
        <f>N26+O26</f>
        <v>251.39291624999996</v>
      </c>
      <c r="Q26" s="23">
        <f>P26*18%</f>
        <v>45.25072492499999</v>
      </c>
      <c r="R26" s="15">
        <v>834</v>
      </c>
      <c r="S26" s="24">
        <v>54</v>
      </c>
      <c r="T26" s="17"/>
      <c r="U26" s="17"/>
    </row>
    <row r="27" spans="1:21" ht="31.5">
      <c r="A27" s="10">
        <v>18</v>
      </c>
      <c r="B27" s="22" t="s">
        <v>70</v>
      </c>
      <c r="C27" s="18"/>
      <c r="D27" s="23"/>
      <c r="E27" s="18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>
        <v>1000</v>
      </c>
      <c r="S27" s="24">
        <v>54</v>
      </c>
      <c r="T27" s="17"/>
      <c r="U27" s="17"/>
    </row>
    <row r="28" spans="1:21" ht="31.5">
      <c r="A28" s="10">
        <v>19</v>
      </c>
      <c r="B28" s="22" t="s">
        <v>71</v>
      </c>
      <c r="C28" s="18"/>
      <c r="D28" s="23"/>
      <c r="E28" s="18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>
        <v>1085</v>
      </c>
      <c r="S28" s="24">
        <v>54</v>
      </c>
      <c r="T28" s="17"/>
      <c r="U28" s="17"/>
    </row>
    <row r="29" spans="1:21" ht="31.5">
      <c r="A29" s="10">
        <v>20</v>
      </c>
      <c r="B29" s="22" t="s">
        <v>72</v>
      </c>
      <c r="C29" s="18"/>
      <c r="D29" s="23"/>
      <c r="E29" s="18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>
        <v>1251</v>
      </c>
      <c r="S29" s="24">
        <v>54</v>
      </c>
      <c r="T29" s="17"/>
      <c r="U29" s="17"/>
    </row>
    <row r="30" spans="1:21" ht="47.25">
      <c r="A30" s="10">
        <v>21</v>
      </c>
      <c r="B30" s="22" t="s">
        <v>90</v>
      </c>
      <c r="C30" s="18"/>
      <c r="D30" s="23"/>
      <c r="E30" s="1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15">
        <v>1471</v>
      </c>
      <c r="S30" s="24">
        <v>54</v>
      </c>
      <c r="T30" s="17"/>
      <c r="U30" s="17"/>
    </row>
    <row r="31" spans="1:21" ht="31.5">
      <c r="A31" s="10">
        <v>22</v>
      </c>
      <c r="B31" s="22" t="s">
        <v>70</v>
      </c>
      <c r="C31" s="18"/>
      <c r="D31" s="23"/>
      <c r="E31" s="18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>
        <v>1764</v>
      </c>
      <c r="S31" s="24">
        <v>54</v>
      </c>
      <c r="T31" s="17"/>
      <c r="U31" s="17"/>
    </row>
    <row r="32" spans="1:21" ht="31.5">
      <c r="A32" s="10">
        <v>23</v>
      </c>
      <c r="B32" s="22" t="s">
        <v>71</v>
      </c>
      <c r="C32" s="18"/>
      <c r="D32" s="23"/>
      <c r="E32" s="18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>
        <v>1912</v>
      </c>
      <c r="S32" s="24">
        <v>54</v>
      </c>
      <c r="T32" s="17"/>
      <c r="U32" s="17"/>
    </row>
    <row r="33" spans="1:21" ht="31.5">
      <c r="A33" s="10">
        <v>24</v>
      </c>
      <c r="B33" s="22" t="s">
        <v>72</v>
      </c>
      <c r="C33" s="18"/>
      <c r="D33" s="23"/>
      <c r="E33" s="18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>
        <v>2207</v>
      </c>
      <c r="S33" s="24">
        <v>54</v>
      </c>
      <c r="T33" s="17"/>
      <c r="U33" s="17"/>
    </row>
    <row r="34" spans="1:21" ht="31.5">
      <c r="A34" s="10">
        <v>25</v>
      </c>
      <c r="B34" s="22" t="s">
        <v>92</v>
      </c>
      <c r="C34" s="18"/>
      <c r="D34" s="23"/>
      <c r="E34" s="18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15">
        <v>636</v>
      </c>
      <c r="S34" s="24">
        <v>54</v>
      </c>
      <c r="T34" s="17"/>
      <c r="U34" s="17"/>
    </row>
    <row r="35" spans="1:21" ht="31.5">
      <c r="A35" s="10">
        <v>26</v>
      </c>
      <c r="B35" s="22" t="s">
        <v>70</v>
      </c>
      <c r="C35" s="18"/>
      <c r="D35" s="23"/>
      <c r="E35" s="18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>
        <v>762</v>
      </c>
      <c r="S35" s="24">
        <v>54</v>
      </c>
      <c r="T35" s="17"/>
      <c r="U35" s="17"/>
    </row>
    <row r="36" spans="1:21" ht="31.5">
      <c r="A36" s="10">
        <v>27</v>
      </c>
      <c r="B36" s="22" t="s">
        <v>71</v>
      </c>
      <c r="C36" s="18"/>
      <c r="D36" s="23"/>
      <c r="E36" s="18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>
        <v>826</v>
      </c>
      <c r="S36" s="24">
        <v>54</v>
      </c>
      <c r="T36" s="17"/>
      <c r="U36" s="17"/>
    </row>
    <row r="37" spans="1:21" ht="31.5">
      <c r="A37" s="10">
        <v>28</v>
      </c>
      <c r="B37" s="22" t="s">
        <v>72</v>
      </c>
      <c r="C37" s="18"/>
      <c r="D37" s="23"/>
      <c r="E37" s="18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>
        <v>953</v>
      </c>
      <c r="S37" s="24">
        <v>54</v>
      </c>
      <c r="T37" s="17"/>
      <c r="U37" s="17"/>
    </row>
    <row r="38" spans="1:21" ht="47.25">
      <c r="A38" s="10">
        <v>29</v>
      </c>
      <c r="B38" s="22" t="s">
        <v>93</v>
      </c>
      <c r="C38" s="18" t="s">
        <v>38</v>
      </c>
      <c r="D38" s="23">
        <v>2.88</v>
      </c>
      <c r="E38" s="18">
        <v>4</v>
      </c>
      <c r="F38" s="23">
        <v>17.4</v>
      </c>
      <c r="G38" s="23">
        <f>D38*F38</f>
        <v>50.111999999999995</v>
      </c>
      <c r="H38" s="23">
        <f>G38*50%</f>
        <v>25.055999999999997</v>
      </c>
      <c r="I38" s="23">
        <f>G38*25%</f>
        <v>12.527999999999999</v>
      </c>
      <c r="J38" s="23">
        <f>SUM(G38:I38)</f>
        <v>87.696</v>
      </c>
      <c r="K38" s="23">
        <f>J38*35.9%</f>
        <v>31.482864</v>
      </c>
      <c r="L38" s="23">
        <f>J38+K38</f>
        <v>119.178864</v>
      </c>
      <c r="M38" s="23">
        <f>L38*35%</f>
        <v>41.7126024</v>
      </c>
      <c r="N38" s="23">
        <f>L38+M38</f>
        <v>160.8914664</v>
      </c>
      <c r="O38" s="23">
        <f>N38*25%</f>
        <v>40.2228666</v>
      </c>
      <c r="P38" s="23">
        <f>N38+O38</f>
        <v>201.11433300000002</v>
      </c>
      <c r="Q38" s="23">
        <f>P38*18%</f>
        <v>36.200579940000004</v>
      </c>
      <c r="R38" s="15">
        <v>699</v>
      </c>
      <c r="S38" s="24">
        <v>54</v>
      </c>
      <c r="T38" s="17"/>
      <c r="U38" s="17"/>
    </row>
    <row r="39" spans="1:21" ht="31.5">
      <c r="A39" s="10">
        <v>30</v>
      </c>
      <c r="B39" s="22" t="s">
        <v>70</v>
      </c>
      <c r="C39" s="18"/>
      <c r="D39" s="23"/>
      <c r="E39" s="18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>
        <v>838</v>
      </c>
      <c r="S39" s="24">
        <v>54</v>
      </c>
      <c r="T39" s="17"/>
      <c r="U39" s="17"/>
    </row>
    <row r="40" spans="1:21" ht="31.5">
      <c r="A40" s="10">
        <v>31</v>
      </c>
      <c r="B40" s="22" t="s">
        <v>71</v>
      </c>
      <c r="C40" s="18"/>
      <c r="D40" s="23"/>
      <c r="E40" s="18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>
        <v>908</v>
      </c>
      <c r="S40" s="24">
        <v>54</v>
      </c>
      <c r="T40" s="17"/>
      <c r="U40" s="17"/>
    </row>
    <row r="41" spans="1:21" ht="31.5">
      <c r="A41" s="10">
        <v>32</v>
      </c>
      <c r="B41" s="22" t="s">
        <v>72</v>
      </c>
      <c r="C41" s="18"/>
      <c r="D41" s="23"/>
      <c r="E41" s="18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>
        <v>1048</v>
      </c>
      <c r="S41" s="24">
        <v>54</v>
      </c>
      <c r="T41" s="17"/>
      <c r="U41" s="17"/>
    </row>
    <row r="42" spans="1:21" ht="47.25">
      <c r="A42" s="10">
        <v>33</v>
      </c>
      <c r="B42" s="22" t="s">
        <v>94</v>
      </c>
      <c r="C42" s="18"/>
      <c r="D42" s="23"/>
      <c r="E42" s="18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15">
        <v>1207</v>
      </c>
      <c r="S42" s="24">
        <v>54</v>
      </c>
      <c r="T42" s="17"/>
      <c r="U42" s="17"/>
    </row>
    <row r="43" spans="1:21" ht="31.5">
      <c r="A43" s="10">
        <v>34</v>
      </c>
      <c r="B43" s="22" t="s">
        <v>70</v>
      </c>
      <c r="C43" s="18"/>
      <c r="D43" s="23"/>
      <c r="E43" s="18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>
        <v>1449</v>
      </c>
      <c r="S43" s="24">
        <v>54</v>
      </c>
      <c r="T43" s="17"/>
      <c r="U43" s="17"/>
    </row>
    <row r="44" spans="1:21" ht="31.5">
      <c r="A44" s="10">
        <v>35</v>
      </c>
      <c r="B44" s="22" t="s">
        <v>71</v>
      </c>
      <c r="C44" s="18"/>
      <c r="D44" s="23"/>
      <c r="E44" s="18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>
        <v>1570</v>
      </c>
      <c r="S44" s="24">
        <v>54</v>
      </c>
      <c r="T44" s="17"/>
      <c r="U44" s="17"/>
    </row>
    <row r="45" spans="1:21" ht="31.5">
      <c r="A45" s="10">
        <v>36</v>
      </c>
      <c r="B45" s="22" t="s">
        <v>72</v>
      </c>
      <c r="C45" s="18"/>
      <c r="D45" s="23"/>
      <c r="E45" s="18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>
        <v>1811</v>
      </c>
      <c r="S45" s="24">
        <v>54</v>
      </c>
      <c r="T45" s="17"/>
      <c r="U45" s="17"/>
    </row>
    <row r="46" spans="1:21" ht="47.25">
      <c r="A46" s="10">
        <v>37</v>
      </c>
      <c r="B46" s="22" t="s">
        <v>95</v>
      </c>
      <c r="C46" s="18" t="s">
        <v>38</v>
      </c>
      <c r="D46" s="23">
        <v>4.32</v>
      </c>
      <c r="E46" s="18">
        <v>4</v>
      </c>
      <c r="F46" s="23">
        <v>17.4</v>
      </c>
      <c r="G46" s="23">
        <f>D46*F46</f>
        <v>75.16799999999999</v>
      </c>
      <c r="H46" s="23">
        <f>G46*50%</f>
        <v>37.583999999999996</v>
      </c>
      <c r="I46" s="23">
        <f>G46*25%</f>
        <v>18.791999999999998</v>
      </c>
      <c r="J46" s="23">
        <f>SUM(G46:I46)</f>
        <v>131.54399999999998</v>
      </c>
      <c r="K46" s="23">
        <f>J46*35.9%</f>
        <v>47.224295999999995</v>
      </c>
      <c r="L46" s="23">
        <f>J46+K46</f>
        <v>178.76829599999996</v>
      </c>
      <c r="M46" s="23">
        <f>L46*35%</f>
        <v>62.568903599999985</v>
      </c>
      <c r="N46" s="23">
        <f>L46+M46</f>
        <v>241.33719959999996</v>
      </c>
      <c r="O46" s="23">
        <f>N46*25%</f>
        <v>60.33429989999999</v>
      </c>
      <c r="P46" s="23">
        <f>N46+O46</f>
        <v>301.6714995</v>
      </c>
      <c r="Q46" s="23">
        <f>P46*18%</f>
        <v>54.300869909999996</v>
      </c>
      <c r="R46" s="15">
        <v>953</v>
      </c>
      <c r="S46" s="24">
        <v>101</v>
      </c>
      <c r="T46" s="17"/>
      <c r="U46" s="17"/>
    </row>
    <row r="47" spans="1:21" ht="31.5">
      <c r="A47" s="10">
        <v>38</v>
      </c>
      <c r="B47" s="22" t="s">
        <v>70</v>
      </c>
      <c r="C47" s="18"/>
      <c r="D47" s="23"/>
      <c r="E47" s="18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>
        <v>1144</v>
      </c>
      <c r="S47" s="24">
        <v>101</v>
      </c>
      <c r="T47" s="17"/>
      <c r="U47" s="17"/>
    </row>
    <row r="48" spans="1:21" ht="31.5">
      <c r="A48" s="10">
        <v>39</v>
      </c>
      <c r="B48" s="22" t="s">
        <v>71</v>
      </c>
      <c r="C48" s="18"/>
      <c r="D48" s="23"/>
      <c r="E48" s="18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>
        <v>1240</v>
      </c>
      <c r="S48" s="24">
        <v>101</v>
      </c>
      <c r="T48" s="17"/>
      <c r="U48" s="17"/>
    </row>
    <row r="49" spans="1:21" ht="33" customHeight="1">
      <c r="A49" s="10">
        <v>40</v>
      </c>
      <c r="B49" s="22" t="s">
        <v>72</v>
      </c>
      <c r="C49" s="18"/>
      <c r="D49" s="23"/>
      <c r="E49" s="18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>
        <v>1430</v>
      </c>
      <c r="S49" s="24">
        <v>101</v>
      </c>
      <c r="T49" s="17"/>
      <c r="U49" s="17"/>
    </row>
    <row r="50" spans="1:21" ht="47.25">
      <c r="A50" s="10">
        <v>41</v>
      </c>
      <c r="B50" s="22" t="s">
        <v>96</v>
      </c>
      <c r="C50" s="18"/>
      <c r="D50" s="23"/>
      <c r="E50" s="18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15">
        <v>1030</v>
      </c>
      <c r="S50" s="24">
        <v>101</v>
      </c>
      <c r="T50" s="17"/>
      <c r="U50" s="17"/>
    </row>
    <row r="51" spans="1:21" ht="31.5">
      <c r="A51" s="10">
        <v>42</v>
      </c>
      <c r="B51" s="22" t="s">
        <v>70</v>
      </c>
      <c r="C51" s="18"/>
      <c r="D51" s="23"/>
      <c r="E51" s="18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>
        <v>1234</v>
      </c>
      <c r="S51" s="24">
        <v>101</v>
      </c>
      <c r="T51" s="17"/>
      <c r="U51" s="17"/>
    </row>
    <row r="52" spans="1:21" ht="31.5">
      <c r="A52" s="10">
        <v>43</v>
      </c>
      <c r="B52" s="22" t="s">
        <v>71</v>
      </c>
      <c r="C52" s="18"/>
      <c r="D52" s="23"/>
      <c r="E52" s="18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>
        <v>1338</v>
      </c>
      <c r="S52" s="24">
        <v>101</v>
      </c>
      <c r="T52" s="17"/>
      <c r="U52" s="17"/>
    </row>
    <row r="53" spans="1:21" ht="29.25" customHeight="1">
      <c r="A53" s="10">
        <v>44</v>
      </c>
      <c r="B53" s="22" t="s">
        <v>72</v>
      </c>
      <c r="C53" s="18"/>
      <c r="D53" s="23"/>
      <c r="E53" s="18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>
        <v>1544</v>
      </c>
      <c r="S53" s="24">
        <v>101</v>
      </c>
      <c r="T53" s="17"/>
      <c r="U53" s="17"/>
    </row>
    <row r="54" spans="1:21" ht="47.25">
      <c r="A54" s="10">
        <v>45</v>
      </c>
      <c r="B54" s="22" t="s">
        <v>97</v>
      </c>
      <c r="C54" s="18"/>
      <c r="D54" s="23"/>
      <c r="E54" s="18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15">
        <v>1410</v>
      </c>
      <c r="S54" s="24">
        <v>101</v>
      </c>
      <c r="T54" s="17"/>
      <c r="U54" s="17"/>
    </row>
    <row r="55" spans="1:21" ht="31.5">
      <c r="A55" s="10">
        <v>46</v>
      </c>
      <c r="B55" s="22" t="s">
        <v>70</v>
      </c>
      <c r="C55" s="18"/>
      <c r="D55" s="23"/>
      <c r="E55" s="18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>
        <v>1692</v>
      </c>
      <c r="S55" s="24">
        <v>101</v>
      </c>
      <c r="T55" s="17"/>
      <c r="U55" s="17"/>
    </row>
    <row r="56" spans="1:21" ht="31.5">
      <c r="A56" s="10">
        <v>47</v>
      </c>
      <c r="B56" s="22" t="s">
        <v>71</v>
      </c>
      <c r="C56" s="18"/>
      <c r="D56" s="23"/>
      <c r="E56" s="18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>
        <v>1833</v>
      </c>
      <c r="S56" s="24">
        <v>101</v>
      </c>
      <c r="T56" s="17"/>
      <c r="U56" s="17"/>
    </row>
    <row r="57" spans="1:21" ht="31.5">
      <c r="A57" s="10">
        <v>48</v>
      </c>
      <c r="B57" s="22" t="s">
        <v>72</v>
      </c>
      <c r="C57" s="18"/>
      <c r="D57" s="23"/>
      <c r="E57" s="18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>
        <v>2116</v>
      </c>
      <c r="S57" s="24">
        <v>101</v>
      </c>
      <c r="T57" s="17"/>
      <c r="U57" s="17"/>
    </row>
    <row r="58" spans="1:21" ht="47.25">
      <c r="A58" s="10">
        <v>49</v>
      </c>
      <c r="B58" s="22" t="s">
        <v>130</v>
      </c>
      <c r="C58" s="18" t="s">
        <v>38</v>
      </c>
      <c r="D58" s="23">
        <v>6.72</v>
      </c>
      <c r="E58" s="18">
        <v>4</v>
      </c>
      <c r="F58" s="23">
        <v>17.4</v>
      </c>
      <c r="G58" s="23">
        <f>D58*F58</f>
        <v>116.92799999999998</v>
      </c>
      <c r="H58" s="23">
        <f>G58*50%</f>
        <v>58.46399999999999</v>
      </c>
      <c r="I58" s="23">
        <f>G58*25%</f>
        <v>29.231999999999996</v>
      </c>
      <c r="J58" s="23">
        <f>SUM(G58:I58)</f>
        <v>204.62399999999997</v>
      </c>
      <c r="K58" s="23">
        <f>J58*35.9%</f>
        <v>73.46001599999998</v>
      </c>
      <c r="L58" s="23">
        <f>J58+K58</f>
        <v>278.08401599999996</v>
      </c>
      <c r="M58" s="23">
        <f>L58*35%</f>
        <v>97.32940559999999</v>
      </c>
      <c r="N58" s="23">
        <f>L58+M58</f>
        <v>375.41342159999994</v>
      </c>
      <c r="O58" s="23">
        <f>N58*25%</f>
        <v>93.85335539999998</v>
      </c>
      <c r="P58" s="23">
        <f>N58+O58</f>
        <v>469.26677699999993</v>
      </c>
      <c r="Q58" s="23">
        <f>P58*18%</f>
        <v>84.46801985999998</v>
      </c>
      <c r="R58" s="15">
        <v>1482</v>
      </c>
      <c r="S58" s="24">
        <v>101</v>
      </c>
      <c r="T58" s="17"/>
      <c r="U58" s="17"/>
    </row>
    <row r="59" spans="1:21" ht="31.5">
      <c r="A59" s="10">
        <v>50</v>
      </c>
      <c r="B59" s="22" t="s">
        <v>70</v>
      </c>
      <c r="C59" s="18"/>
      <c r="D59" s="23"/>
      <c r="E59" s="18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>
        <v>1780</v>
      </c>
      <c r="S59" s="24">
        <v>101</v>
      </c>
      <c r="T59" s="17"/>
      <c r="U59" s="17"/>
    </row>
    <row r="60" spans="1:21" ht="31.5">
      <c r="A60" s="10">
        <v>51</v>
      </c>
      <c r="B60" s="22" t="s">
        <v>71</v>
      </c>
      <c r="C60" s="18"/>
      <c r="D60" s="23"/>
      <c r="E60" s="18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>
        <v>1927</v>
      </c>
      <c r="S60" s="24">
        <v>101</v>
      </c>
      <c r="T60" s="17"/>
      <c r="U60" s="17"/>
    </row>
    <row r="61" spans="1:21" ht="31.5">
      <c r="A61" s="10">
        <v>52</v>
      </c>
      <c r="B61" s="22" t="s">
        <v>72</v>
      </c>
      <c r="C61" s="18"/>
      <c r="D61" s="23"/>
      <c r="E61" s="18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>
        <v>2224</v>
      </c>
      <c r="S61" s="24">
        <v>101</v>
      </c>
      <c r="T61" s="17"/>
      <c r="U61" s="17"/>
    </row>
    <row r="62" spans="1:21" ht="47.25">
      <c r="A62" s="10">
        <v>53</v>
      </c>
      <c r="B62" s="22" t="s">
        <v>98</v>
      </c>
      <c r="C62" s="18"/>
      <c r="D62" s="23"/>
      <c r="E62" s="18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15">
        <v>1528</v>
      </c>
      <c r="S62" s="24">
        <v>101</v>
      </c>
      <c r="T62" s="17"/>
      <c r="U62" s="17"/>
    </row>
    <row r="63" spans="1:21" ht="31.5">
      <c r="A63" s="10">
        <v>54</v>
      </c>
      <c r="B63" s="22" t="s">
        <v>70</v>
      </c>
      <c r="C63" s="18"/>
      <c r="D63" s="23"/>
      <c r="E63" s="18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>
        <v>1834</v>
      </c>
      <c r="S63" s="24">
        <v>101</v>
      </c>
      <c r="T63" s="17"/>
      <c r="U63" s="17"/>
    </row>
    <row r="64" spans="1:21" ht="31.5">
      <c r="A64" s="10">
        <v>55</v>
      </c>
      <c r="B64" s="22" t="s">
        <v>71</v>
      </c>
      <c r="C64" s="18"/>
      <c r="D64" s="23"/>
      <c r="E64" s="18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>
        <v>1987</v>
      </c>
      <c r="S64" s="24">
        <v>101</v>
      </c>
      <c r="T64" s="17"/>
      <c r="U64" s="17"/>
    </row>
    <row r="65" spans="1:21" ht="31.5">
      <c r="A65" s="10">
        <v>56</v>
      </c>
      <c r="B65" s="22" t="s">
        <v>72</v>
      </c>
      <c r="C65" s="18"/>
      <c r="D65" s="23"/>
      <c r="E65" s="18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>
        <v>2292</v>
      </c>
      <c r="S65" s="24">
        <v>101</v>
      </c>
      <c r="T65" s="17"/>
      <c r="U65" s="17"/>
    </row>
    <row r="66" spans="1:21" ht="47.25">
      <c r="A66" s="10">
        <v>57</v>
      </c>
      <c r="B66" s="22" t="s">
        <v>108</v>
      </c>
      <c r="C66" s="18" t="s">
        <v>38</v>
      </c>
      <c r="D66" s="23">
        <v>2.45</v>
      </c>
      <c r="E66" s="18">
        <v>4</v>
      </c>
      <c r="F66" s="23">
        <v>17.4</v>
      </c>
      <c r="G66" s="23">
        <f>D66*F66</f>
        <v>42.63</v>
      </c>
      <c r="H66" s="23">
        <f>G66*50%</f>
        <v>21.315</v>
      </c>
      <c r="I66" s="23">
        <f>G66*25%</f>
        <v>10.6575</v>
      </c>
      <c r="J66" s="23">
        <f>SUM(G66:I66)</f>
        <v>74.6025</v>
      </c>
      <c r="K66" s="23">
        <f>J66*35.9%</f>
        <v>26.782297500000002</v>
      </c>
      <c r="L66" s="23">
        <f>J66+K66</f>
        <v>101.3847975</v>
      </c>
      <c r="M66" s="23">
        <f>L66*35%</f>
        <v>35.484679125</v>
      </c>
      <c r="N66" s="23">
        <f>L66+M66</f>
        <v>136.869476625</v>
      </c>
      <c r="O66" s="23">
        <f>N66*25%</f>
        <v>34.21736915625</v>
      </c>
      <c r="P66" s="23">
        <f>N66+O66</f>
        <v>171.08684578125002</v>
      </c>
      <c r="Q66" s="23">
        <f>P66*18%</f>
        <v>30.795632240625004</v>
      </c>
      <c r="R66" s="15">
        <v>540</v>
      </c>
      <c r="S66" s="24">
        <v>101</v>
      </c>
      <c r="T66" s="17"/>
      <c r="U66" s="17"/>
    </row>
    <row r="67" spans="1:21" ht="31.5">
      <c r="A67" s="10">
        <v>58</v>
      </c>
      <c r="B67" s="22" t="s">
        <v>70</v>
      </c>
      <c r="C67" s="18"/>
      <c r="D67" s="23"/>
      <c r="E67" s="18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6">
        <v>649</v>
      </c>
      <c r="S67" s="24">
        <v>101</v>
      </c>
      <c r="T67" s="17"/>
      <c r="U67" s="17"/>
    </row>
    <row r="68" spans="1:21" ht="30.75" customHeight="1">
      <c r="A68" s="10">
        <v>59</v>
      </c>
      <c r="B68" s="22" t="s">
        <v>71</v>
      </c>
      <c r="C68" s="18"/>
      <c r="D68" s="23"/>
      <c r="E68" s="18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6">
        <v>702</v>
      </c>
      <c r="S68" s="24">
        <v>101</v>
      </c>
      <c r="T68" s="17"/>
      <c r="U68" s="17"/>
    </row>
    <row r="69" spans="1:21" ht="31.5" customHeight="1">
      <c r="A69" s="10">
        <v>60</v>
      </c>
      <c r="B69" s="22" t="s">
        <v>72</v>
      </c>
      <c r="C69" s="18"/>
      <c r="D69" s="23"/>
      <c r="E69" s="18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>
        <v>811</v>
      </c>
      <c r="S69" s="24">
        <v>101</v>
      </c>
      <c r="T69" s="17"/>
      <c r="U69" s="17"/>
    </row>
    <row r="70" spans="1:21" ht="47.25">
      <c r="A70" s="10">
        <v>61</v>
      </c>
      <c r="B70" s="22" t="s">
        <v>69</v>
      </c>
      <c r="C70" s="18"/>
      <c r="D70" s="23"/>
      <c r="E70" s="18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15">
        <v>595</v>
      </c>
      <c r="S70" s="24">
        <v>101</v>
      </c>
      <c r="T70" s="17"/>
      <c r="U70" s="17"/>
    </row>
    <row r="71" spans="1:21" ht="31.5">
      <c r="A71" s="10">
        <v>62</v>
      </c>
      <c r="B71" s="22" t="s">
        <v>70</v>
      </c>
      <c r="C71" s="18"/>
      <c r="D71" s="23"/>
      <c r="E71" s="18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6">
        <v>714</v>
      </c>
      <c r="S71" s="24">
        <v>101</v>
      </c>
      <c r="T71" s="17"/>
      <c r="U71" s="17"/>
    </row>
    <row r="72" spans="1:21" ht="31.5">
      <c r="A72" s="10">
        <v>63</v>
      </c>
      <c r="B72" s="22" t="s">
        <v>71</v>
      </c>
      <c r="C72" s="18"/>
      <c r="D72" s="23"/>
      <c r="E72" s="18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6">
        <v>773</v>
      </c>
      <c r="S72" s="24">
        <v>101</v>
      </c>
      <c r="T72" s="17"/>
      <c r="U72" s="17"/>
    </row>
    <row r="73" spans="1:21" ht="31.5">
      <c r="A73" s="10">
        <v>64</v>
      </c>
      <c r="B73" s="22" t="s">
        <v>72</v>
      </c>
      <c r="C73" s="18"/>
      <c r="D73" s="23"/>
      <c r="E73" s="18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6">
        <v>893</v>
      </c>
      <c r="S73" s="24">
        <v>101</v>
      </c>
      <c r="T73" s="17"/>
      <c r="U73" s="17"/>
    </row>
    <row r="74" spans="1:21" ht="47.25">
      <c r="A74" s="10">
        <v>65</v>
      </c>
      <c r="B74" s="22" t="s">
        <v>110</v>
      </c>
      <c r="C74" s="18"/>
      <c r="D74" s="23"/>
      <c r="E74" s="18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15">
        <v>812</v>
      </c>
      <c r="S74" s="24">
        <v>101</v>
      </c>
      <c r="T74" s="17"/>
      <c r="U74" s="17"/>
    </row>
    <row r="75" spans="1:21" ht="31.5">
      <c r="A75" s="10">
        <v>66</v>
      </c>
      <c r="B75" s="22" t="s">
        <v>70</v>
      </c>
      <c r="C75" s="18"/>
      <c r="D75" s="23"/>
      <c r="E75" s="18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6">
        <v>975</v>
      </c>
      <c r="S75" s="24">
        <v>101</v>
      </c>
      <c r="T75" s="17"/>
      <c r="U75" s="17"/>
    </row>
    <row r="76" spans="1:21" ht="31.5">
      <c r="A76" s="10">
        <v>67</v>
      </c>
      <c r="B76" s="22" t="s">
        <v>71</v>
      </c>
      <c r="C76" s="18"/>
      <c r="D76" s="23"/>
      <c r="E76" s="18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6">
        <v>1056</v>
      </c>
      <c r="S76" s="24">
        <v>101</v>
      </c>
      <c r="T76" s="17"/>
      <c r="U76" s="17"/>
    </row>
    <row r="77" spans="1:21" ht="31.5">
      <c r="A77" s="10">
        <v>68</v>
      </c>
      <c r="B77" s="22" t="s">
        <v>72</v>
      </c>
      <c r="C77" s="18"/>
      <c r="D77" s="23"/>
      <c r="E77" s="18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6">
        <v>1219</v>
      </c>
      <c r="S77" s="24">
        <v>101</v>
      </c>
      <c r="T77" s="17"/>
      <c r="U77" s="17"/>
    </row>
    <row r="78" spans="1:21" ht="59.25" customHeight="1">
      <c r="A78" s="10">
        <v>69</v>
      </c>
      <c r="B78" s="22" t="s">
        <v>73</v>
      </c>
      <c r="C78" s="18"/>
      <c r="D78" s="23"/>
      <c r="E78" s="18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15">
        <v>758</v>
      </c>
      <c r="S78" s="24">
        <v>101</v>
      </c>
      <c r="T78" s="17"/>
      <c r="U78" s="17"/>
    </row>
    <row r="79" spans="1:21" ht="31.5">
      <c r="A79" s="10">
        <v>70</v>
      </c>
      <c r="B79" s="22" t="s">
        <v>70</v>
      </c>
      <c r="C79" s="18"/>
      <c r="D79" s="23"/>
      <c r="E79" s="18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>
        <v>909</v>
      </c>
      <c r="S79" s="24">
        <v>101</v>
      </c>
      <c r="T79" s="17"/>
      <c r="U79" s="17"/>
    </row>
    <row r="80" spans="1:21" ht="31.5">
      <c r="A80" s="10">
        <v>71</v>
      </c>
      <c r="B80" s="22" t="s">
        <v>71</v>
      </c>
      <c r="C80" s="18"/>
      <c r="D80" s="23"/>
      <c r="E80" s="18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>
        <v>985</v>
      </c>
      <c r="S80" s="24">
        <v>101</v>
      </c>
      <c r="T80" s="17"/>
      <c r="U80" s="17"/>
    </row>
    <row r="81" spans="1:21" ht="29.25" customHeight="1">
      <c r="A81" s="10">
        <v>72</v>
      </c>
      <c r="B81" s="22" t="s">
        <v>72</v>
      </c>
      <c r="C81" s="18" t="s">
        <v>38</v>
      </c>
      <c r="D81" s="23">
        <v>4</v>
      </c>
      <c r="E81" s="18">
        <v>4</v>
      </c>
      <c r="F81" s="23">
        <v>17.4</v>
      </c>
      <c r="G81" s="23">
        <f>D81*F81</f>
        <v>69.6</v>
      </c>
      <c r="H81" s="23">
        <f>G81*50%</f>
        <v>34.8</v>
      </c>
      <c r="I81" s="23">
        <f>G81*25%</f>
        <v>17.4</v>
      </c>
      <c r="J81" s="23">
        <f>SUM(G81:I81)</f>
        <v>121.79999999999998</v>
      </c>
      <c r="K81" s="23">
        <f>J81*35.9%</f>
        <v>43.72619999999999</v>
      </c>
      <c r="L81" s="23">
        <f>J81+K81</f>
        <v>165.52619999999996</v>
      </c>
      <c r="M81" s="23">
        <f>L81*35%</f>
        <v>57.93416999999998</v>
      </c>
      <c r="N81" s="23">
        <f>L81+M81</f>
        <v>223.46036999999995</v>
      </c>
      <c r="O81" s="23">
        <f>N81*25%</f>
        <v>55.86509249999999</v>
      </c>
      <c r="P81" s="23">
        <f>N81+O81</f>
        <v>279.32546249999996</v>
      </c>
      <c r="Q81" s="23">
        <f>P81*18%</f>
        <v>50.27858324999999</v>
      </c>
      <c r="R81" s="23">
        <v>1136</v>
      </c>
      <c r="S81" s="24">
        <v>101</v>
      </c>
      <c r="T81" s="17"/>
      <c r="U81" s="17"/>
    </row>
    <row r="82" spans="1:21" ht="47.25">
      <c r="A82" s="10">
        <v>73</v>
      </c>
      <c r="B82" s="22" t="s">
        <v>100</v>
      </c>
      <c r="C82" s="18"/>
      <c r="D82" s="23"/>
      <c r="E82" s="18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15">
        <v>882</v>
      </c>
      <c r="S82" s="24">
        <v>101</v>
      </c>
      <c r="T82" s="17"/>
      <c r="U82" s="17"/>
    </row>
    <row r="83" spans="1:21" ht="29.25" customHeight="1">
      <c r="A83" s="10">
        <v>74</v>
      </c>
      <c r="B83" s="22" t="s">
        <v>70</v>
      </c>
      <c r="C83" s="18"/>
      <c r="D83" s="23"/>
      <c r="E83" s="18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6">
        <v>1059</v>
      </c>
      <c r="S83" s="24">
        <v>101</v>
      </c>
      <c r="T83" s="17"/>
      <c r="U83" s="17"/>
    </row>
    <row r="84" spans="1:21" ht="29.25" customHeight="1">
      <c r="A84" s="10">
        <v>75</v>
      </c>
      <c r="B84" s="22" t="s">
        <v>71</v>
      </c>
      <c r="C84" s="18"/>
      <c r="D84" s="23"/>
      <c r="E84" s="18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6">
        <v>1147</v>
      </c>
      <c r="S84" s="24">
        <v>101</v>
      </c>
      <c r="T84" s="17"/>
      <c r="U84" s="17"/>
    </row>
    <row r="85" spans="1:21" ht="38.25" customHeight="1">
      <c r="A85" s="10">
        <v>76</v>
      </c>
      <c r="B85" s="22" t="s">
        <v>72</v>
      </c>
      <c r="C85" s="18"/>
      <c r="D85" s="23"/>
      <c r="E85" s="18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6">
        <v>1323</v>
      </c>
      <c r="S85" s="24">
        <v>101</v>
      </c>
      <c r="T85" s="17"/>
      <c r="U85" s="17"/>
    </row>
    <row r="86" spans="1:21" ht="47.25">
      <c r="A86" s="10">
        <v>77</v>
      </c>
      <c r="B86" s="22" t="s">
        <v>99</v>
      </c>
      <c r="C86" s="18"/>
      <c r="D86" s="23"/>
      <c r="E86" s="18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15">
        <v>911</v>
      </c>
      <c r="S86" s="24">
        <v>101</v>
      </c>
      <c r="T86" s="17"/>
      <c r="U86" s="17"/>
    </row>
    <row r="87" spans="1:21" ht="31.5">
      <c r="A87" s="10">
        <v>78</v>
      </c>
      <c r="B87" s="22" t="s">
        <v>70</v>
      </c>
      <c r="C87" s="18"/>
      <c r="D87" s="23"/>
      <c r="E87" s="18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6">
        <v>1093</v>
      </c>
      <c r="S87" s="24">
        <v>101</v>
      </c>
      <c r="T87" s="17"/>
      <c r="U87" s="17"/>
    </row>
    <row r="88" spans="1:21" ht="29.25" customHeight="1">
      <c r="A88" s="10">
        <v>79</v>
      </c>
      <c r="B88" s="22" t="s">
        <v>71</v>
      </c>
      <c r="C88" s="18"/>
      <c r="D88" s="23"/>
      <c r="E88" s="18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6">
        <v>1185</v>
      </c>
      <c r="S88" s="24">
        <v>101</v>
      </c>
      <c r="T88" s="17"/>
      <c r="U88" s="17"/>
    </row>
    <row r="89" spans="1:21" ht="31.5">
      <c r="A89" s="10">
        <v>80</v>
      </c>
      <c r="B89" s="22" t="s">
        <v>72</v>
      </c>
      <c r="C89" s="18"/>
      <c r="D89" s="23"/>
      <c r="E89" s="18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6">
        <v>1367</v>
      </c>
      <c r="S89" s="24">
        <v>101</v>
      </c>
      <c r="T89" s="17"/>
      <c r="U89" s="17"/>
    </row>
    <row r="90" spans="1:21" ht="47.25">
      <c r="A90" s="10">
        <v>81</v>
      </c>
      <c r="B90" s="22" t="s">
        <v>109</v>
      </c>
      <c r="C90" s="18" t="s">
        <v>38</v>
      </c>
      <c r="D90" s="23">
        <v>5.04</v>
      </c>
      <c r="E90" s="18">
        <v>4</v>
      </c>
      <c r="F90" s="23">
        <v>17.4</v>
      </c>
      <c r="G90" s="23">
        <f>D90*F90</f>
        <v>87.696</v>
      </c>
      <c r="H90" s="23">
        <f>G90*50%</f>
        <v>43.848</v>
      </c>
      <c r="I90" s="23">
        <f>G90*25%</f>
        <v>21.924</v>
      </c>
      <c r="J90" s="23">
        <f>SUM(G90:I90)</f>
        <v>153.468</v>
      </c>
      <c r="K90" s="23">
        <f>J90*35.9%</f>
        <v>55.095012</v>
      </c>
      <c r="L90" s="23">
        <f>J90+K90</f>
        <v>208.563012</v>
      </c>
      <c r="M90" s="23">
        <f>L90*35%</f>
        <v>72.9970542</v>
      </c>
      <c r="N90" s="23">
        <f>L90+M90</f>
        <v>281.5600662</v>
      </c>
      <c r="O90" s="23">
        <f>N90*25%</f>
        <v>70.39001655</v>
      </c>
      <c r="P90" s="23">
        <f>N90+O90</f>
        <v>351.95008275</v>
      </c>
      <c r="Q90" s="23">
        <f>P90*18%</f>
        <v>63.35101489499999</v>
      </c>
      <c r="R90" s="15">
        <v>1111</v>
      </c>
      <c r="S90" s="24">
        <v>101</v>
      </c>
      <c r="T90" s="17"/>
      <c r="U90" s="17"/>
    </row>
    <row r="91" spans="1:21" ht="31.5">
      <c r="A91" s="10">
        <v>82</v>
      </c>
      <c r="B91" s="22" t="s">
        <v>70</v>
      </c>
      <c r="C91" s="18"/>
      <c r="D91" s="23"/>
      <c r="E91" s="18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>
        <v>1335</v>
      </c>
      <c r="S91" s="24">
        <v>101</v>
      </c>
      <c r="T91" s="17"/>
      <c r="U91" s="17"/>
    </row>
    <row r="92" spans="1:21" ht="31.5">
      <c r="A92" s="10">
        <v>83</v>
      </c>
      <c r="B92" s="22" t="s">
        <v>71</v>
      </c>
      <c r="C92" s="18"/>
      <c r="D92" s="23"/>
      <c r="E92" s="18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>
        <v>1447</v>
      </c>
      <c r="S92" s="24">
        <v>101</v>
      </c>
      <c r="T92" s="17"/>
      <c r="U92" s="17"/>
    </row>
    <row r="93" spans="1:21" ht="31.5">
      <c r="A93" s="10">
        <v>84</v>
      </c>
      <c r="B93" s="22" t="s">
        <v>72</v>
      </c>
      <c r="C93" s="18"/>
      <c r="D93" s="23"/>
      <c r="E93" s="18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>
        <v>1669</v>
      </c>
      <c r="S93" s="24">
        <v>101</v>
      </c>
      <c r="T93" s="17"/>
      <c r="U93" s="17"/>
    </row>
    <row r="94" spans="1:21" ht="47.25">
      <c r="A94" s="10">
        <v>85</v>
      </c>
      <c r="B94" s="22" t="s">
        <v>74</v>
      </c>
      <c r="C94" s="18"/>
      <c r="D94" s="23"/>
      <c r="E94" s="18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15">
        <v>1669</v>
      </c>
      <c r="S94" s="24">
        <v>101</v>
      </c>
      <c r="T94" s="17"/>
      <c r="U94" s="17"/>
    </row>
    <row r="95" spans="1:21" ht="31.5">
      <c r="A95" s="10">
        <v>86</v>
      </c>
      <c r="B95" s="22" t="s">
        <v>70</v>
      </c>
      <c r="C95" s="18"/>
      <c r="D95" s="23"/>
      <c r="E95" s="18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>
        <v>2003</v>
      </c>
      <c r="S95" s="24">
        <v>101</v>
      </c>
      <c r="T95" s="17"/>
      <c r="U95" s="17"/>
    </row>
    <row r="96" spans="1:21" ht="31.5">
      <c r="A96" s="10">
        <v>87</v>
      </c>
      <c r="B96" s="22" t="s">
        <v>71</v>
      </c>
      <c r="C96" s="18"/>
      <c r="D96" s="23"/>
      <c r="E96" s="18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>
        <v>2170</v>
      </c>
      <c r="S96" s="24">
        <v>101</v>
      </c>
      <c r="T96" s="17"/>
      <c r="U96" s="17"/>
    </row>
    <row r="97" spans="1:21" ht="31.5">
      <c r="A97" s="10">
        <v>88</v>
      </c>
      <c r="B97" s="22" t="s">
        <v>72</v>
      </c>
      <c r="C97" s="18"/>
      <c r="D97" s="23"/>
      <c r="E97" s="18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>
        <v>2504</v>
      </c>
      <c r="S97" s="24">
        <v>101</v>
      </c>
      <c r="T97" s="17"/>
      <c r="U97" s="17"/>
    </row>
    <row r="98" spans="1:21" ht="47.25">
      <c r="A98" s="10">
        <v>89</v>
      </c>
      <c r="B98" s="22" t="s">
        <v>101</v>
      </c>
      <c r="C98" s="18"/>
      <c r="D98" s="23"/>
      <c r="E98" s="18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15">
        <v>1190</v>
      </c>
      <c r="S98" s="24">
        <v>101</v>
      </c>
      <c r="T98" s="17"/>
      <c r="U98" s="17"/>
    </row>
    <row r="99" spans="1:21" ht="31.5">
      <c r="A99" s="10">
        <v>90</v>
      </c>
      <c r="B99" s="22" t="s">
        <v>70</v>
      </c>
      <c r="C99" s="18"/>
      <c r="D99" s="23"/>
      <c r="E99" s="18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>
        <v>1428</v>
      </c>
      <c r="S99" s="24">
        <v>101</v>
      </c>
      <c r="T99" s="17"/>
      <c r="U99" s="17"/>
    </row>
    <row r="100" spans="1:21" ht="31.5">
      <c r="A100" s="10">
        <v>91</v>
      </c>
      <c r="B100" s="22" t="s">
        <v>71</v>
      </c>
      <c r="C100" s="18"/>
      <c r="D100" s="23"/>
      <c r="E100" s="18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>
        <v>1547</v>
      </c>
      <c r="S100" s="24">
        <v>101</v>
      </c>
      <c r="T100" s="17"/>
      <c r="U100" s="17"/>
    </row>
    <row r="101" spans="1:21" ht="31.5">
      <c r="A101" s="10">
        <v>92</v>
      </c>
      <c r="B101" s="22" t="s">
        <v>72</v>
      </c>
      <c r="C101" s="18"/>
      <c r="D101" s="23"/>
      <c r="E101" s="18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>
        <v>1784</v>
      </c>
      <c r="S101" s="24">
        <v>101</v>
      </c>
      <c r="T101" s="17"/>
      <c r="U101" s="17"/>
    </row>
    <row r="102" spans="1:21" ht="47.25">
      <c r="A102" s="10">
        <v>93</v>
      </c>
      <c r="B102" s="22" t="s">
        <v>75</v>
      </c>
      <c r="C102" s="18"/>
      <c r="D102" s="23"/>
      <c r="E102" s="18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15">
        <v>1747</v>
      </c>
      <c r="S102" s="24">
        <v>101</v>
      </c>
      <c r="T102" s="17"/>
      <c r="U102" s="17"/>
    </row>
    <row r="103" spans="1:21" ht="31.5">
      <c r="A103" s="10">
        <v>94</v>
      </c>
      <c r="B103" s="22" t="s">
        <v>70</v>
      </c>
      <c r="C103" s="18"/>
      <c r="D103" s="23"/>
      <c r="E103" s="18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>
        <v>2096</v>
      </c>
      <c r="S103" s="24">
        <v>101</v>
      </c>
      <c r="T103" s="17"/>
      <c r="U103" s="17"/>
    </row>
    <row r="104" spans="1:21" ht="31.5">
      <c r="A104" s="10">
        <v>95</v>
      </c>
      <c r="B104" s="22" t="s">
        <v>71</v>
      </c>
      <c r="C104" s="18"/>
      <c r="D104" s="23"/>
      <c r="E104" s="18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>
        <v>2270</v>
      </c>
      <c r="S104" s="24">
        <v>101</v>
      </c>
      <c r="T104" s="17"/>
      <c r="U104" s="17"/>
    </row>
    <row r="105" spans="1:21" ht="31.5">
      <c r="A105" s="10">
        <v>96</v>
      </c>
      <c r="B105" s="22" t="s">
        <v>72</v>
      </c>
      <c r="C105" s="18"/>
      <c r="D105" s="23"/>
      <c r="E105" s="18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>
        <v>2619</v>
      </c>
      <c r="S105" s="24">
        <v>101</v>
      </c>
      <c r="T105" s="17"/>
      <c r="U105" s="17"/>
    </row>
    <row r="106" spans="1:21" ht="47.25">
      <c r="A106" s="10">
        <v>97</v>
      </c>
      <c r="B106" s="22" t="s">
        <v>76</v>
      </c>
      <c r="C106" s="18" t="s">
        <v>38</v>
      </c>
      <c r="D106" s="23">
        <v>8.5</v>
      </c>
      <c r="E106" s="18">
        <v>4</v>
      </c>
      <c r="F106" s="23">
        <v>17.4</v>
      </c>
      <c r="G106" s="23">
        <f>D106*F106</f>
        <v>147.89999999999998</v>
      </c>
      <c r="H106" s="23">
        <f>G106*50%</f>
        <v>73.94999999999999</v>
      </c>
      <c r="I106" s="23">
        <f>G106*25%</f>
        <v>36.974999999999994</v>
      </c>
      <c r="J106" s="23">
        <f>SUM(G106:I106)</f>
        <v>258.82499999999993</v>
      </c>
      <c r="K106" s="23">
        <f>J106*35.9%</f>
        <v>92.91817499999998</v>
      </c>
      <c r="L106" s="23">
        <f>J106+K106</f>
        <v>351.7431749999999</v>
      </c>
      <c r="M106" s="23">
        <f>L106*35%</f>
        <v>123.11011124999996</v>
      </c>
      <c r="N106" s="23">
        <f>L106+M106</f>
        <v>474.8532862499999</v>
      </c>
      <c r="O106" s="23">
        <f>N106*25%</f>
        <v>118.71332156249997</v>
      </c>
      <c r="P106" s="23">
        <f>N106+O106</f>
        <v>593.5666078124998</v>
      </c>
      <c r="Q106" s="23">
        <f>P106*18%</f>
        <v>106.84198940624997</v>
      </c>
      <c r="R106" s="15">
        <v>1874</v>
      </c>
      <c r="S106" s="24">
        <v>101</v>
      </c>
      <c r="T106" s="17"/>
      <c r="U106" s="17"/>
    </row>
    <row r="107" spans="1:21" ht="31.5">
      <c r="A107" s="10">
        <v>98</v>
      </c>
      <c r="B107" s="22" t="s">
        <v>70</v>
      </c>
      <c r="C107" s="18"/>
      <c r="D107" s="23"/>
      <c r="E107" s="18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6">
        <v>2251</v>
      </c>
      <c r="S107" s="24">
        <v>101</v>
      </c>
      <c r="T107" s="17"/>
      <c r="U107" s="17"/>
    </row>
    <row r="108" spans="1:21" ht="31.5">
      <c r="A108" s="10">
        <v>99</v>
      </c>
      <c r="B108" s="22" t="s">
        <v>71</v>
      </c>
      <c r="C108" s="18"/>
      <c r="D108" s="23"/>
      <c r="E108" s="18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6">
        <v>2439</v>
      </c>
      <c r="S108" s="24">
        <v>101</v>
      </c>
      <c r="T108" s="17"/>
      <c r="U108" s="17"/>
    </row>
    <row r="109" spans="1:21" ht="31.5">
      <c r="A109" s="10">
        <v>100</v>
      </c>
      <c r="B109" s="22" t="s">
        <v>72</v>
      </c>
      <c r="C109" s="18"/>
      <c r="D109" s="23"/>
      <c r="E109" s="18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6">
        <v>2814</v>
      </c>
      <c r="S109" s="24">
        <v>101</v>
      </c>
      <c r="T109" s="17"/>
      <c r="U109" s="17"/>
    </row>
    <row r="110" spans="1:21" ht="45.75" customHeight="1">
      <c r="A110" s="10">
        <v>101</v>
      </c>
      <c r="B110" s="22" t="s">
        <v>102</v>
      </c>
      <c r="C110" s="18"/>
      <c r="D110" s="23"/>
      <c r="E110" s="18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15">
        <v>1950</v>
      </c>
      <c r="S110" s="24">
        <v>101</v>
      </c>
      <c r="T110" s="17"/>
      <c r="U110" s="17"/>
    </row>
    <row r="111" spans="1:21" ht="31.5">
      <c r="A111" s="10">
        <v>102</v>
      </c>
      <c r="B111" s="22" t="s">
        <v>70</v>
      </c>
      <c r="C111" s="18"/>
      <c r="D111" s="23"/>
      <c r="E111" s="18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6">
        <v>2341</v>
      </c>
      <c r="S111" s="24">
        <v>101</v>
      </c>
      <c r="T111" s="17"/>
      <c r="U111" s="17"/>
    </row>
    <row r="112" spans="1:21" ht="31.5">
      <c r="A112" s="10">
        <v>103</v>
      </c>
      <c r="B112" s="22" t="s">
        <v>71</v>
      </c>
      <c r="C112" s="18"/>
      <c r="D112" s="23"/>
      <c r="E112" s="18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6">
        <v>2537</v>
      </c>
      <c r="S112" s="24">
        <v>101</v>
      </c>
      <c r="T112" s="17"/>
      <c r="U112" s="17"/>
    </row>
    <row r="113" spans="1:21" ht="31.5">
      <c r="A113" s="10">
        <v>104</v>
      </c>
      <c r="B113" s="22" t="s">
        <v>72</v>
      </c>
      <c r="C113" s="18"/>
      <c r="D113" s="23"/>
      <c r="E113" s="18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6">
        <v>2927</v>
      </c>
      <c r="S113" s="24">
        <v>101</v>
      </c>
      <c r="T113" s="17"/>
      <c r="U113" s="17"/>
    </row>
    <row r="114" spans="1:21" ht="47.25">
      <c r="A114" s="10">
        <v>105</v>
      </c>
      <c r="B114" s="22" t="s">
        <v>77</v>
      </c>
      <c r="C114" s="18" t="s">
        <v>38</v>
      </c>
      <c r="D114" s="23">
        <v>4.6</v>
      </c>
      <c r="E114" s="18">
        <v>4</v>
      </c>
      <c r="F114" s="23">
        <v>17.4</v>
      </c>
      <c r="G114" s="23">
        <f>D114*F114</f>
        <v>80.03999999999999</v>
      </c>
      <c r="H114" s="23">
        <f>G114*50%</f>
        <v>40.019999999999996</v>
      </c>
      <c r="I114" s="23">
        <f>G114*25%</f>
        <v>20.009999999999998</v>
      </c>
      <c r="J114" s="23">
        <f>SUM(G114:I114)</f>
        <v>140.07</v>
      </c>
      <c r="K114" s="23">
        <f>J114*35.9%</f>
        <v>50.285129999999995</v>
      </c>
      <c r="L114" s="23">
        <f>J114+K114</f>
        <v>190.35512999999997</v>
      </c>
      <c r="M114" s="23">
        <f>L114*35%</f>
        <v>66.62429549999999</v>
      </c>
      <c r="N114" s="23">
        <f>L114+M114</f>
        <v>256.97942549999993</v>
      </c>
      <c r="O114" s="23">
        <f>N114*25%</f>
        <v>64.24485637499998</v>
      </c>
      <c r="P114" s="23">
        <f>N114+O114</f>
        <v>321.2242818749999</v>
      </c>
      <c r="Q114" s="23">
        <f>P114*18%</f>
        <v>57.820370737499985</v>
      </c>
      <c r="R114" s="15">
        <v>1014</v>
      </c>
      <c r="S114" s="24">
        <v>162</v>
      </c>
      <c r="T114" s="17"/>
      <c r="U114" s="17"/>
    </row>
    <row r="115" spans="1:21" ht="31.5">
      <c r="A115" s="10">
        <v>106</v>
      </c>
      <c r="B115" s="22" t="s">
        <v>70</v>
      </c>
      <c r="C115" s="18"/>
      <c r="D115" s="23"/>
      <c r="E115" s="18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>
        <v>1219</v>
      </c>
      <c r="S115" s="24">
        <v>162</v>
      </c>
      <c r="T115" s="17"/>
      <c r="U115" s="17"/>
    </row>
    <row r="116" spans="1:21" ht="31.5">
      <c r="A116" s="10">
        <v>107</v>
      </c>
      <c r="B116" s="22" t="s">
        <v>71</v>
      </c>
      <c r="C116" s="18"/>
      <c r="D116" s="23"/>
      <c r="E116" s="18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>
        <v>1320</v>
      </c>
      <c r="S116" s="24">
        <v>162</v>
      </c>
      <c r="T116" s="17"/>
      <c r="U116" s="17"/>
    </row>
    <row r="117" spans="1:21" ht="31.5">
      <c r="A117" s="10">
        <v>108</v>
      </c>
      <c r="B117" s="22" t="s">
        <v>72</v>
      </c>
      <c r="C117" s="18"/>
      <c r="D117" s="23"/>
      <c r="E117" s="18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>
        <v>1524</v>
      </c>
      <c r="S117" s="24">
        <v>162</v>
      </c>
      <c r="T117" s="17"/>
      <c r="U117" s="17"/>
    </row>
    <row r="118" spans="1:21" ht="52.5" customHeight="1">
      <c r="A118" s="10">
        <v>109</v>
      </c>
      <c r="B118" s="22" t="s">
        <v>78</v>
      </c>
      <c r="C118" s="18"/>
      <c r="D118" s="23"/>
      <c r="E118" s="18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15">
        <v>1066</v>
      </c>
      <c r="S118" s="24">
        <v>162</v>
      </c>
      <c r="T118" s="17"/>
      <c r="U118" s="17"/>
    </row>
    <row r="119" spans="1:21" ht="31.5">
      <c r="A119" s="10">
        <v>110</v>
      </c>
      <c r="B119" s="22" t="s">
        <v>70</v>
      </c>
      <c r="C119" s="18"/>
      <c r="D119" s="23"/>
      <c r="E119" s="18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6">
        <v>1279</v>
      </c>
      <c r="S119" s="24">
        <v>162</v>
      </c>
      <c r="T119" s="17"/>
      <c r="U119" s="17"/>
    </row>
    <row r="120" spans="1:21" ht="31.5">
      <c r="A120" s="10">
        <v>111</v>
      </c>
      <c r="B120" s="22" t="s">
        <v>71</v>
      </c>
      <c r="C120" s="18"/>
      <c r="D120" s="23"/>
      <c r="E120" s="18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6">
        <v>1386</v>
      </c>
      <c r="S120" s="24">
        <v>162</v>
      </c>
      <c r="T120" s="17"/>
      <c r="U120" s="17"/>
    </row>
    <row r="121" spans="1:21" ht="31.5">
      <c r="A121" s="10">
        <v>112</v>
      </c>
      <c r="B121" s="22" t="s">
        <v>72</v>
      </c>
      <c r="C121" s="18"/>
      <c r="D121" s="23"/>
      <c r="E121" s="18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6">
        <v>1599</v>
      </c>
      <c r="S121" s="24">
        <v>162</v>
      </c>
      <c r="T121" s="17"/>
      <c r="U121" s="17"/>
    </row>
    <row r="122" spans="1:21" ht="47.25">
      <c r="A122" s="10">
        <v>113</v>
      </c>
      <c r="B122" s="22" t="s">
        <v>80</v>
      </c>
      <c r="C122" s="18" t="s">
        <v>38</v>
      </c>
      <c r="D122" s="23">
        <v>7.92</v>
      </c>
      <c r="E122" s="18">
        <v>4</v>
      </c>
      <c r="F122" s="23">
        <v>17.4</v>
      </c>
      <c r="G122" s="23">
        <f>D122*F122</f>
        <v>137.808</v>
      </c>
      <c r="H122" s="23">
        <f>G122*50%</f>
        <v>68.904</v>
      </c>
      <c r="I122" s="23">
        <f>G122*25%</f>
        <v>34.452</v>
      </c>
      <c r="J122" s="23">
        <f>SUM(G122:I122)</f>
        <v>241.164</v>
      </c>
      <c r="K122" s="23">
        <f>J122*35.9%</f>
        <v>86.57787599999999</v>
      </c>
      <c r="L122" s="23">
        <f>J122+K122</f>
        <v>327.741876</v>
      </c>
      <c r="M122" s="23">
        <f>L122*35%</f>
        <v>114.70965659999999</v>
      </c>
      <c r="N122" s="23">
        <f>L122+M122</f>
        <v>442.45153259999995</v>
      </c>
      <c r="O122" s="23">
        <f>N122*25%</f>
        <v>110.61288314999999</v>
      </c>
      <c r="P122" s="23">
        <f>N122+O122</f>
        <v>553.06441575</v>
      </c>
      <c r="Q122" s="23">
        <f>P122*18%</f>
        <v>99.55159483499999</v>
      </c>
      <c r="R122" s="15">
        <v>1746</v>
      </c>
      <c r="S122" s="24">
        <v>162</v>
      </c>
      <c r="T122" s="17"/>
      <c r="U122" s="17"/>
    </row>
    <row r="123" spans="1:21" ht="31.5">
      <c r="A123" s="10">
        <v>114</v>
      </c>
      <c r="B123" s="22" t="s">
        <v>70</v>
      </c>
      <c r="C123" s="18"/>
      <c r="D123" s="23"/>
      <c r="E123" s="18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6">
        <v>2098</v>
      </c>
      <c r="S123" s="24">
        <v>162</v>
      </c>
      <c r="T123" s="17"/>
      <c r="U123" s="17"/>
    </row>
    <row r="124" spans="1:21" ht="31.5">
      <c r="A124" s="10">
        <v>115</v>
      </c>
      <c r="B124" s="22" t="s">
        <v>71</v>
      </c>
      <c r="C124" s="18"/>
      <c r="D124" s="23"/>
      <c r="E124" s="18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6">
        <v>2272</v>
      </c>
      <c r="S124" s="24">
        <v>162</v>
      </c>
      <c r="T124" s="17"/>
      <c r="U124" s="17"/>
    </row>
    <row r="125" spans="1:21" ht="31.5">
      <c r="A125" s="10">
        <v>116</v>
      </c>
      <c r="B125" s="22" t="s">
        <v>72</v>
      </c>
      <c r="C125" s="18"/>
      <c r="D125" s="23"/>
      <c r="E125" s="18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6">
        <v>2622</v>
      </c>
      <c r="S125" s="24">
        <v>162</v>
      </c>
      <c r="T125" s="17"/>
      <c r="U125" s="17"/>
    </row>
    <row r="126" spans="1:21" ht="53.25" customHeight="1">
      <c r="A126" s="10">
        <v>117</v>
      </c>
      <c r="B126" s="22" t="s">
        <v>79</v>
      </c>
      <c r="C126" s="18"/>
      <c r="D126" s="23"/>
      <c r="E126" s="18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15">
        <v>1800</v>
      </c>
      <c r="S126" s="24">
        <v>162</v>
      </c>
      <c r="T126" s="17"/>
      <c r="U126" s="17"/>
    </row>
    <row r="127" spans="1:21" ht="31.5">
      <c r="A127" s="10">
        <v>118</v>
      </c>
      <c r="B127" s="22" t="s">
        <v>70</v>
      </c>
      <c r="C127" s="18"/>
      <c r="D127" s="23"/>
      <c r="E127" s="18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6">
        <v>2160</v>
      </c>
      <c r="S127" s="24">
        <v>162</v>
      </c>
      <c r="T127" s="17"/>
      <c r="U127" s="17"/>
    </row>
    <row r="128" spans="1:21" ht="31.5">
      <c r="A128" s="10">
        <v>119</v>
      </c>
      <c r="B128" s="22" t="s">
        <v>71</v>
      </c>
      <c r="C128" s="18"/>
      <c r="D128" s="23"/>
      <c r="E128" s="18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6">
        <v>2339</v>
      </c>
      <c r="S128" s="24">
        <v>162</v>
      </c>
      <c r="T128" s="17"/>
      <c r="U128" s="17"/>
    </row>
    <row r="129" spans="1:21" ht="31.5">
      <c r="A129" s="10">
        <v>120</v>
      </c>
      <c r="B129" s="22" t="s">
        <v>72</v>
      </c>
      <c r="C129" s="18"/>
      <c r="D129" s="23"/>
      <c r="E129" s="18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6">
        <v>2699</v>
      </c>
      <c r="S129" s="24">
        <v>162</v>
      </c>
      <c r="T129" s="17"/>
      <c r="U129" s="17"/>
    </row>
    <row r="130" spans="1:21" ht="47.25">
      <c r="A130" s="10">
        <v>121</v>
      </c>
      <c r="B130" s="22" t="s">
        <v>81</v>
      </c>
      <c r="C130" s="18"/>
      <c r="D130" s="23"/>
      <c r="E130" s="18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15">
        <v>2141</v>
      </c>
      <c r="S130" s="24">
        <v>162</v>
      </c>
      <c r="T130" s="17"/>
      <c r="U130" s="17"/>
    </row>
    <row r="131" spans="1:21" ht="31.5">
      <c r="A131" s="10">
        <v>122</v>
      </c>
      <c r="B131" s="22" t="s">
        <v>70</v>
      </c>
      <c r="C131" s="18"/>
      <c r="D131" s="23"/>
      <c r="E131" s="18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6">
        <v>2569</v>
      </c>
      <c r="S131" s="24">
        <v>162</v>
      </c>
      <c r="T131" s="17"/>
      <c r="U131" s="17"/>
    </row>
    <row r="132" spans="1:21" ht="31.5">
      <c r="A132" s="10">
        <v>123</v>
      </c>
      <c r="B132" s="22" t="s">
        <v>71</v>
      </c>
      <c r="C132" s="18"/>
      <c r="D132" s="23"/>
      <c r="E132" s="18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6">
        <v>2783</v>
      </c>
      <c r="S132" s="24">
        <v>162</v>
      </c>
      <c r="T132" s="17"/>
      <c r="U132" s="17"/>
    </row>
    <row r="133" spans="1:21" ht="31.5">
      <c r="A133" s="10">
        <v>124</v>
      </c>
      <c r="B133" s="22" t="s">
        <v>72</v>
      </c>
      <c r="C133" s="18" t="s">
        <v>38</v>
      </c>
      <c r="D133" s="23">
        <v>9.7</v>
      </c>
      <c r="E133" s="18">
        <v>4</v>
      </c>
      <c r="F133" s="23">
        <v>17.4</v>
      </c>
      <c r="G133" s="23">
        <f>D133*F133</f>
        <v>168.77999999999997</v>
      </c>
      <c r="H133" s="23">
        <f>G133*50%</f>
        <v>84.38999999999999</v>
      </c>
      <c r="I133" s="23">
        <f>G133*25%</f>
        <v>42.19499999999999</v>
      </c>
      <c r="J133" s="23">
        <f>SUM(G133:I133)</f>
        <v>295.36499999999995</v>
      </c>
      <c r="K133" s="23">
        <f>J133*35.9%</f>
        <v>106.03603499999998</v>
      </c>
      <c r="L133" s="23">
        <f>J133+K133</f>
        <v>401.4010349999999</v>
      </c>
      <c r="M133" s="23">
        <f>L133*35%</f>
        <v>140.49036224999998</v>
      </c>
      <c r="N133" s="23">
        <f>L133+M133</f>
        <v>541.89139725</v>
      </c>
      <c r="O133" s="23">
        <f>N133*25%</f>
        <v>135.4728493125</v>
      </c>
      <c r="P133" s="23">
        <f>N133+O133</f>
        <v>677.3642465624999</v>
      </c>
      <c r="Q133" s="23">
        <f>P133*18%</f>
        <v>121.92556438124998</v>
      </c>
      <c r="R133" s="23">
        <v>3211</v>
      </c>
      <c r="S133" s="24">
        <v>162</v>
      </c>
      <c r="T133" s="17"/>
      <c r="U133" s="17"/>
    </row>
    <row r="134" spans="1:21" ht="47.25">
      <c r="A134" s="10">
        <v>125</v>
      </c>
      <c r="B134" s="22" t="s">
        <v>103</v>
      </c>
      <c r="C134" s="18"/>
      <c r="D134" s="23"/>
      <c r="E134" s="18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15">
        <v>2204</v>
      </c>
      <c r="S134" s="24">
        <v>162</v>
      </c>
      <c r="T134" s="17"/>
      <c r="U134" s="17"/>
    </row>
    <row r="135" spans="1:21" ht="31.5">
      <c r="A135" s="10">
        <v>126</v>
      </c>
      <c r="B135" s="22" t="s">
        <v>70</v>
      </c>
      <c r="C135" s="18"/>
      <c r="D135" s="23"/>
      <c r="E135" s="18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>
        <v>2647</v>
      </c>
      <c r="S135" s="24">
        <v>162</v>
      </c>
      <c r="T135" s="17"/>
      <c r="U135" s="17"/>
    </row>
    <row r="136" spans="1:21" ht="31.5">
      <c r="A136" s="10">
        <v>127</v>
      </c>
      <c r="B136" s="22" t="s">
        <v>71</v>
      </c>
      <c r="C136" s="18"/>
      <c r="D136" s="23"/>
      <c r="E136" s="18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>
        <v>2867</v>
      </c>
      <c r="S136" s="24">
        <v>162</v>
      </c>
      <c r="T136" s="17"/>
      <c r="U136" s="17"/>
    </row>
    <row r="137" spans="1:21" ht="31.5">
      <c r="A137" s="10">
        <v>128</v>
      </c>
      <c r="B137" s="22" t="s">
        <v>72</v>
      </c>
      <c r="C137" s="18"/>
      <c r="D137" s="23"/>
      <c r="E137" s="18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>
        <v>3308</v>
      </c>
      <c r="S137" s="24">
        <v>162</v>
      </c>
      <c r="T137" s="17"/>
      <c r="U137" s="17"/>
    </row>
    <row r="138" spans="1:21" ht="47.25">
      <c r="A138" s="10">
        <v>129</v>
      </c>
      <c r="B138" s="22" t="s">
        <v>82</v>
      </c>
      <c r="C138" s="18"/>
      <c r="D138" s="23"/>
      <c r="E138" s="18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15">
        <v>2350</v>
      </c>
      <c r="S138" s="24">
        <v>162</v>
      </c>
      <c r="T138" s="17"/>
      <c r="U138" s="17"/>
    </row>
    <row r="139" spans="1:21" ht="31.5">
      <c r="A139" s="10">
        <v>130</v>
      </c>
      <c r="B139" s="22" t="s">
        <v>70</v>
      </c>
      <c r="C139" s="18"/>
      <c r="D139" s="23"/>
      <c r="E139" s="18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6">
        <v>2825</v>
      </c>
      <c r="S139" s="24">
        <v>162</v>
      </c>
      <c r="T139" s="17"/>
      <c r="U139" s="17"/>
    </row>
    <row r="140" spans="1:21" ht="31.5">
      <c r="A140" s="10">
        <v>131</v>
      </c>
      <c r="B140" s="22" t="s">
        <v>71</v>
      </c>
      <c r="C140" s="18"/>
      <c r="D140" s="23"/>
      <c r="E140" s="18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6">
        <v>3059</v>
      </c>
      <c r="S140" s="24">
        <v>162</v>
      </c>
      <c r="T140" s="17"/>
      <c r="U140" s="17"/>
    </row>
    <row r="141" spans="1:21" ht="31.5">
      <c r="A141" s="10">
        <v>132</v>
      </c>
      <c r="B141" s="22" t="s">
        <v>72</v>
      </c>
      <c r="C141" s="18"/>
      <c r="D141" s="23"/>
      <c r="E141" s="18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6">
        <v>3531</v>
      </c>
      <c r="S141" s="24">
        <v>162</v>
      </c>
      <c r="T141" s="17"/>
      <c r="U141" s="17"/>
    </row>
    <row r="142" spans="1:21" ht="47.25">
      <c r="A142" s="10">
        <v>133</v>
      </c>
      <c r="B142" s="22" t="s">
        <v>83</v>
      </c>
      <c r="C142" s="18"/>
      <c r="D142" s="23"/>
      <c r="E142" s="18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15">
        <v>2419</v>
      </c>
      <c r="S142" s="24">
        <v>162</v>
      </c>
      <c r="T142" s="17"/>
      <c r="U142" s="17"/>
    </row>
    <row r="143" spans="1:21" ht="31.5">
      <c r="A143" s="10">
        <v>134</v>
      </c>
      <c r="B143" s="22" t="s">
        <v>70</v>
      </c>
      <c r="C143" s="18"/>
      <c r="D143" s="23"/>
      <c r="E143" s="18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6">
        <v>2903</v>
      </c>
      <c r="S143" s="24">
        <v>162</v>
      </c>
      <c r="T143" s="17"/>
      <c r="U143" s="17"/>
    </row>
    <row r="144" spans="1:21" ht="31.5">
      <c r="A144" s="10">
        <v>135</v>
      </c>
      <c r="B144" s="22" t="s">
        <v>71</v>
      </c>
      <c r="C144" s="18"/>
      <c r="D144" s="23"/>
      <c r="E144" s="18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6">
        <v>3144</v>
      </c>
      <c r="S144" s="24">
        <v>162</v>
      </c>
      <c r="T144" s="17"/>
      <c r="U144" s="17"/>
    </row>
    <row r="145" spans="1:21" ht="31.5">
      <c r="A145" s="10">
        <v>136</v>
      </c>
      <c r="B145" s="22" t="s">
        <v>72</v>
      </c>
      <c r="C145" s="18"/>
      <c r="D145" s="23"/>
      <c r="E145" s="18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6">
        <v>3628</v>
      </c>
      <c r="S145" s="24">
        <v>162</v>
      </c>
      <c r="T145" s="17"/>
      <c r="U145" s="17"/>
    </row>
    <row r="146" spans="1:21" ht="47.25">
      <c r="A146" s="10">
        <v>137</v>
      </c>
      <c r="B146" s="22" t="s">
        <v>85</v>
      </c>
      <c r="C146" s="18" t="s">
        <v>38</v>
      </c>
      <c r="D146" s="23">
        <v>15.8</v>
      </c>
      <c r="E146" s="18">
        <v>4</v>
      </c>
      <c r="F146" s="23">
        <v>17.4</v>
      </c>
      <c r="G146" s="23">
        <f>D146*F146</f>
        <v>274.92</v>
      </c>
      <c r="H146" s="23">
        <f>G146*50%</f>
        <v>137.46</v>
      </c>
      <c r="I146" s="23">
        <f>G146*25%</f>
        <v>68.73</v>
      </c>
      <c r="J146" s="23">
        <f>SUM(G146:I146)</f>
        <v>481.11</v>
      </c>
      <c r="K146" s="23">
        <f>J146*35.9%</f>
        <v>172.71849</v>
      </c>
      <c r="L146" s="23">
        <f>J146+K146</f>
        <v>653.82849</v>
      </c>
      <c r="M146" s="23">
        <f>L146*35%</f>
        <v>228.8399715</v>
      </c>
      <c r="N146" s="23">
        <f>L146+M146</f>
        <v>882.6684614999999</v>
      </c>
      <c r="O146" s="23">
        <f>N146*25%</f>
        <v>220.66711537499998</v>
      </c>
      <c r="P146" s="23">
        <f>N146+O146</f>
        <v>1103.3355768749998</v>
      </c>
      <c r="Q146" s="23">
        <f>P146*18%</f>
        <v>198.60040383749995</v>
      </c>
      <c r="R146" s="15">
        <v>3486</v>
      </c>
      <c r="S146" s="24">
        <v>162</v>
      </c>
      <c r="T146" s="17"/>
      <c r="U146" s="17"/>
    </row>
    <row r="147" spans="1:21" ht="31.5">
      <c r="A147" s="10">
        <v>138</v>
      </c>
      <c r="B147" s="22" t="s">
        <v>70</v>
      </c>
      <c r="C147" s="18"/>
      <c r="D147" s="23"/>
      <c r="E147" s="18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>
        <v>4183</v>
      </c>
      <c r="S147" s="24">
        <v>162</v>
      </c>
      <c r="T147" s="17"/>
      <c r="U147" s="17"/>
    </row>
    <row r="148" spans="1:21" ht="31.5">
      <c r="A148" s="10">
        <v>139</v>
      </c>
      <c r="B148" s="22" t="s">
        <v>71</v>
      </c>
      <c r="C148" s="18"/>
      <c r="D148" s="23"/>
      <c r="E148" s="18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>
        <v>4531</v>
      </c>
      <c r="S148" s="24">
        <v>162</v>
      </c>
      <c r="T148" s="17"/>
      <c r="U148" s="17"/>
    </row>
    <row r="149" spans="1:21" ht="31.5">
      <c r="A149" s="10">
        <v>140</v>
      </c>
      <c r="B149" s="22" t="s">
        <v>72</v>
      </c>
      <c r="C149" s="18"/>
      <c r="D149" s="23"/>
      <c r="E149" s="18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>
        <v>5228</v>
      </c>
      <c r="S149" s="24">
        <v>162</v>
      </c>
      <c r="T149" s="17"/>
      <c r="U149" s="17"/>
    </row>
    <row r="150" spans="1:21" ht="47.25">
      <c r="A150" s="10">
        <v>141</v>
      </c>
      <c r="B150" s="22" t="s">
        <v>84</v>
      </c>
      <c r="C150" s="18"/>
      <c r="D150" s="23"/>
      <c r="E150" s="18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15">
        <v>3590</v>
      </c>
      <c r="S150" s="24">
        <v>162</v>
      </c>
      <c r="T150" s="17"/>
      <c r="U150" s="17"/>
    </row>
    <row r="151" spans="1:21" ht="31.5">
      <c r="A151" s="10">
        <v>142</v>
      </c>
      <c r="B151" s="22" t="s">
        <v>70</v>
      </c>
      <c r="C151" s="18"/>
      <c r="D151" s="23"/>
      <c r="E151" s="18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>
        <v>4310</v>
      </c>
      <c r="S151" s="24">
        <v>162</v>
      </c>
      <c r="T151" s="17"/>
      <c r="U151" s="17"/>
    </row>
    <row r="152" spans="1:21" ht="31.5">
      <c r="A152" s="10">
        <v>143</v>
      </c>
      <c r="B152" s="22" t="s">
        <v>71</v>
      </c>
      <c r="C152" s="18"/>
      <c r="D152" s="23"/>
      <c r="E152" s="18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>
        <v>4668</v>
      </c>
      <c r="S152" s="24">
        <v>162</v>
      </c>
      <c r="T152" s="17"/>
      <c r="U152" s="17"/>
    </row>
    <row r="153" spans="1:21" ht="31.5">
      <c r="A153" s="10">
        <v>144</v>
      </c>
      <c r="B153" s="22" t="s">
        <v>72</v>
      </c>
      <c r="C153" s="18"/>
      <c r="D153" s="23"/>
      <c r="E153" s="18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>
        <v>5387</v>
      </c>
      <c r="S153" s="24">
        <v>162</v>
      </c>
      <c r="T153" s="17"/>
      <c r="U153" s="17"/>
    </row>
    <row r="154" spans="1:21" ht="47.25">
      <c r="A154" s="10">
        <v>145</v>
      </c>
      <c r="B154" s="22" t="s">
        <v>24</v>
      </c>
      <c r="C154" s="18" t="s">
        <v>25</v>
      </c>
      <c r="D154" s="23">
        <v>2.4</v>
      </c>
      <c r="E154" s="18">
        <v>4</v>
      </c>
      <c r="F154" s="23">
        <v>17.4</v>
      </c>
      <c r="G154" s="23">
        <f>D154*F154</f>
        <v>41.76</v>
      </c>
      <c r="H154" s="23">
        <f>G154*50%</f>
        <v>20.88</v>
      </c>
      <c r="I154" s="23">
        <f>G154*25%</f>
        <v>10.44</v>
      </c>
      <c r="J154" s="23">
        <f>SUM(G154:I154)</f>
        <v>73.08</v>
      </c>
      <c r="K154" s="23">
        <f>J154*35.9%</f>
        <v>26.235719999999997</v>
      </c>
      <c r="L154" s="23">
        <f>J154+K154</f>
        <v>99.31572</v>
      </c>
      <c r="M154" s="23">
        <f>L154*35%</f>
        <v>34.760501999999995</v>
      </c>
      <c r="N154" s="23">
        <f>L154+M154</f>
        <v>134.076222</v>
      </c>
      <c r="O154" s="23">
        <f>N154*25%</f>
        <v>33.5190555</v>
      </c>
      <c r="P154" s="23">
        <f>N154+O154</f>
        <v>167.5952775</v>
      </c>
      <c r="Q154" s="23">
        <f>P154*18%</f>
        <v>30.16714995</v>
      </c>
      <c r="R154" s="15">
        <v>529</v>
      </c>
      <c r="S154" s="24">
        <v>88</v>
      </c>
      <c r="T154" s="17"/>
      <c r="U154" s="17"/>
    </row>
    <row r="155" spans="1:21" ht="31.5">
      <c r="A155" s="10">
        <v>146</v>
      </c>
      <c r="B155" s="22" t="s">
        <v>70</v>
      </c>
      <c r="C155" s="18"/>
      <c r="D155" s="23"/>
      <c r="E155" s="18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6">
        <v>636</v>
      </c>
      <c r="S155" s="24">
        <v>88</v>
      </c>
      <c r="T155" s="17"/>
      <c r="U155" s="17"/>
    </row>
    <row r="156" spans="1:21" ht="31.5">
      <c r="A156" s="10">
        <v>147</v>
      </c>
      <c r="B156" s="22" t="s">
        <v>71</v>
      </c>
      <c r="C156" s="18"/>
      <c r="D156" s="23"/>
      <c r="E156" s="18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6">
        <v>688</v>
      </c>
      <c r="S156" s="24">
        <v>88</v>
      </c>
      <c r="T156" s="17"/>
      <c r="U156" s="17"/>
    </row>
    <row r="157" spans="1:21" ht="31.5">
      <c r="A157" s="10">
        <v>148</v>
      </c>
      <c r="B157" s="22" t="s">
        <v>72</v>
      </c>
      <c r="C157" s="18"/>
      <c r="D157" s="23"/>
      <c r="E157" s="18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6">
        <v>793</v>
      </c>
      <c r="S157" s="24">
        <v>88</v>
      </c>
      <c r="T157" s="17"/>
      <c r="U157" s="17"/>
    </row>
    <row r="158" spans="1:21" ht="47.25">
      <c r="A158" s="10">
        <v>149</v>
      </c>
      <c r="B158" s="22" t="s">
        <v>104</v>
      </c>
      <c r="C158" s="18" t="s">
        <v>25</v>
      </c>
      <c r="D158" s="23">
        <v>3.3</v>
      </c>
      <c r="E158" s="18">
        <v>4</v>
      </c>
      <c r="F158" s="23">
        <v>17.4</v>
      </c>
      <c r="G158" s="23">
        <f>D158*F158</f>
        <v>57.419999999999995</v>
      </c>
      <c r="H158" s="23">
        <f>G158*50%</f>
        <v>28.709999999999997</v>
      </c>
      <c r="I158" s="23">
        <f>G158*25%</f>
        <v>14.354999999999999</v>
      </c>
      <c r="J158" s="23">
        <f>SUM(G158:I158)</f>
        <v>100.485</v>
      </c>
      <c r="K158" s="23">
        <f>J158*35.9%</f>
        <v>36.074115</v>
      </c>
      <c r="L158" s="23">
        <f>J158+K158</f>
        <v>136.559115</v>
      </c>
      <c r="M158" s="23">
        <f>L158*35%</f>
        <v>47.79569024999999</v>
      </c>
      <c r="N158" s="23">
        <f>L158+M158</f>
        <v>184.35480524999997</v>
      </c>
      <c r="O158" s="23">
        <f>N158*25%</f>
        <v>46.08870131249999</v>
      </c>
      <c r="P158" s="23">
        <f>N158+O158</f>
        <v>230.44350656249998</v>
      </c>
      <c r="Q158" s="23">
        <f>P158*18%</f>
        <v>41.47983118124999</v>
      </c>
      <c r="R158" s="15">
        <v>727</v>
      </c>
      <c r="S158" s="24">
        <v>88</v>
      </c>
      <c r="T158" s="17"/>
      <c r="U158" s="17"/>
    </row>
    <row r="159" spans="1:21" ht="31.5">
      <c r="A159" s="10">
        <v>150</v>
      </c>
      <c r="B159" s="22" t="s">
        <v>70</v>
      </c>
      <c r="C159" s="18"/>
      <c r="D159" s="23"/>
      <c r="E159" s="18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6">
        <v>873</v>
      </c>
      <c r="S159" s="24">
        <v>88</v>
      </c>
      <c r="T159" s="17"/>
      <c r="U159" s="17"/>
    </row>
    <row r="160" spans="1:21" ht="31.5">
      <c r="A160" s="10">
        <v>151</v>
      </c>
      <c r="B160" s="22" t="s">
        <v>71</v>
      </c>
      <c r="C160" s="18"/>
      <c r="D160" s="23"/>
      <c r="E160" s="18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6">
        <v>946</v>
      </c>
      <c r="S160" s="24">
        <v>88</v>
      </c>
      <c r="T160" s="17"/>
      <c r="U160" s="17"/>
    </row>
    <row r="161" spans="1:21" ht="31.5">
      <c r="A161" s="10">
        <v>152</v>
      </c>
      <c r="B161" s="22" t="s">
        <v>72</v>
      </c>
      <c r="C161" s="18"/>
      <c r="D161" s="23"/>
      <c r="E161" s="18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6">
        <v>1091</v>
      </c>
      <c r="S161" s="24">
        <v>88</v>
      </c>
      <c r="T161" s="17"/>
      <c r="U161" s="17"/>
    </row>
    <row r="162" spans="1:21" ht="47.25">
      <c r="A162" s="10">
        <v>153</v>
      </c>
      <c r="B162" s="22" t="s">
        <v>105</v>
      </c>
      <c r="C162" s="18" t="s">
        <v>25</v>
      </c>
      <c r="D162" s="23">
        <v>4.18</v>
      </c>
      <c r="E162" s="18">
        <v>4</v>
      </c>
      <c r="F162" s="23">
        <v>17.4</v>
      </c>
      <c r="G162" s="23">
        <f>D162*F162</f>
        <v>72.73199999999999</v>
      </c>
      <c r="H162" s="23">
        <f>G162*50%</f>
        <v>36.36599999999999</v>
      </c>
      <c r="I162" s="23">
        <f>G162*25%</f>
        <v>18.182999999999996</v>
      </c>
      <c r="J162" s="23">
        <f>SUM(G162:I162)</f>
        <v>127.28099999999998</v>
      </c>
      <c r="K162" s="23">
        <f>J162*35.9%</f>
        <v>45.69387899999999</v>
      </c>
      <c r="L162" s="23">
        <f>J162+K162</f>
        <v>172.97487899999996</v>
      </c>
      <c r="M162" s="23">
        <f>L162*35%</f>
        <v>60.54120764999998</v>
      </c>
      <c r="N162" s="23">
        <f>L162+M162</f>
        <v>233.51608664999995</v>
      </c>
      <c r="O162" s="23">
        <f>N162*25%</f>
        <v>58.37902166249999</v>
      </c>
      <c r="P162" s="23">
        <f>N162+O162</f>
        <v>291.89510831249993</v>
      </c>
      <c r="Q162" s="23">
        <f>P162*18%</f>
        <v>52.54111949624998</v>
      </c>
      <c r="R162" s="15">
        <v>922</v>
      </c>
      <c r="S162" s="24">
        <v>88</v>
      </c>
      <c r="T162" s="17"/>
      <c r="U162" s="17"/>
    </row>
    <row r="163" spans="1:21" ht="31.5">
      <c r="A163" s="10">
        <v>154</v>
      </c>
      <c r="B163" s="22" t="s">
        <v>70</v>
      </c>
      <c r="C163" s="18"/>
      <c r="D163" s="23"/>
      <c r="E163" s="18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>
        <v>1108</v>
      </c>
      <c r="S163" s="24">
        <v>88</v>
      </c>
      <c r="T163" s="17"/>
      <c r="U163" s="17"/>
    </row>
    <row r="164" spans="1:21" ht="31.5">
      <c r="A164" s="10">
        <v>155</v>
      </c>
      <c r="B164" s="22" t="s">
        <v>71</v>
      </c>
      <c r="C164" s="18"/>
      <c r="D164" s="23"/>
      <c r="E164" s="18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>
        <v>1200</v>
      </c>
      <c r="S164" s="24">
        <v>88</v>
      </c>
      <c r="T164" s="17"/>
      <c r="U164" s="17"/>
    </row>
    <row r="165" spans="1:21" ht="31.5">
      <c r="A165" s="10">
        <v>156</v>
      </c>
      <c r="B165" s="22" t="s">
        <v>72</v>
      </c>
      <c r="C165" s="18"/>
      <c r="D165" s="23"/>
      <c r="E165" s="18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>
        <v>1385</v>
      </c>
      <c r="S165" s="24">
        <v>88</v>
      </c>
      <c r="T165" s="17"/>
      <c r="U165" s="17"/>
    </row>
    <row r="166" spans="1:21" ht="47.25">
      <c r="A166" s="10">
        <v>157</v>
      </c>
      <c r="B166" s="22" t="s">
        <v>106</v>
      </c>
      <c r="C166" s="18" t="s">
        <v>25</v>
      </c>
      <c r="D166" s="23">
        <v>5.1</v>
      </c>
      <c r="E166" s="18">
        <v>4</v>
      </c>
      <c r="F166" s="23">
        <v>17.4</v>
      </c>
      <c r="G166" s="23">
        <f>D166*F166</f>
        <v>88.73999999999998</v>
      </c>
      <c r="H166" s="23">
        <f>G166*50%</f>
        <v>44.36999999999999</v>
      </c>
      <c r="I166" s="23">
        <f>G166*25%</f>
        <v>22.184999999999995</v>
      </c>
      <c r="J166" s="23">
        <f>SUM(G166:I166)</f>
        <v>155.29499999999996</v>
      </c>
      <c r="K166" s="23">
        <f>J166*35.9%</f>
        <v>55.75090499999998</v>
      </c>
      <c r="L166" s="23">
        <f>J166+K166</f>
        <v>211.04590499999995</v>
      </c>
      <c r="M166" s="23">
        <f>L166*35%</f>
        <v>73.86606674999997</v>
      </c>
      <c r="N166" s="23">
        <f>L166+M166</f>
        <v>284.9119717499999</v>
      </c>
      <c r="O166" s="23">
        <f>N166*25%</f>
        <v>71.22799293749998</v>
      </c>
      <c r="P166" s="23">
        <f>N166+O166</f>
        <v>356.13996468749986</v>
      </c>
      <c r="Q166" s="23">
        <f>P166*18%</f>
        <v>64.10519364374997</v>
      </c>
      <c r="R166" s="15">
        <v>1124</v>
      </c>
      <c r="S166" s="24">
        <v>88</v>
      </c>
      <c r="T166" s="17"/>
      <c r="U166" s="17"/>
    </row>
    <row r="167" spans="1:21" ht="31.5">
      <c r="A167" s="10">
        <v>158</v>
      </c>
      <c r="B167" s="22" t="s">
        <v>70</v>
      </c>
      <c r="C167" s="18"/>
      <c r="D167" s="23"/>
      <c r="E167" s="18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>
        <v>1350</v>
      </c>
      <c r="S167" s="24">
        <v>88</v>
      </c>
      <c r="T167" s="17"/>
      <c r="U167" s="17"/>
    </row>
    <row r="168" spans="1:21" ht="31.5">
      <c r="A168" s="10">
        <v>159</v>
      </c>
      <c r="B168" s="22" t="s">
        <v>71</v>
      </c>
      <c r="C168" s="18"/>
      <c r="D168" s="23"/>
      <c r="E168" s="18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>
        <v>1462</v>
      </c>
      <c r="S168" s="24">
        <v>88</v>
      </c>
      <c r="T168" s="17"/>
      <c r="U168" s="17"/>
    </row>
    <row r="169" spans="1:21" ht="31.5">
      <c r="A169" s="10">
        <v>160</v>
      </c>
      <c r="B169" s="22" t="s">
        <v>72</v>
      </c>
      <c r="C169" s="18"/>
      <c r="D169" s="23"/>
      <c r="E169" s="18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>
        <v>1687</v>
      </c>
      <c r="S169" s="24">
        <v>88</v>
      </c>
      <c r="T169" s="17"/>
      <c r="U169" s="17"/>
    </row>
    <row r="170" spans="1:21" ht="47.25">
      <c r="A170" s="10">
        <v>161</v>
      </c>
      <c r="B170" s="22" t="s">
        <v>26</v>
      </c>
      <c r="C170" s="18" t="s">
        <v>25</v>
      </c>
      <c r="D170" s="23">
        <v>5.25</v>
      </c>
      <c r="E170" s="18">
        <v>4</v>
      </c>
      <c r="F170" s="23">
        <v>17.4</v>
      </c>
      <c r="G170" s="23">
        <f>D170*F170</f>
        <v>91.35</v>
      </c>
      <c r="H170" s="23">
        <f>G170*50%</f>
        <v>45.675</v>
      </c>
      <c r="I170" s="23">
        <f>G170*25%</f>
        <v>22.8375</v>
      </c>
      <c r="J170" s="23">
        <f>SUM(G170:I170)</f>
        <v>159.86249999999998</v>
      </c>
      <c r="K170" s="23">
        <f>J170*35.9%</f>
        <v>57.39063749999999</v>
      </c>
      <c r="L170" s="23">
        <f>J170+K170</f>
        <v>217.25313749999998</v>
      </c>
      <c r="M170" s="23">
        <f>L170*35%</f>
        <v>76.038598125</v>
      </c>
      <c r="N170" s="23">
        <f>L170+M170</f>
        <v>293.291735625</v>
      </c>
      <c r="O170" s="23">
        <f>N170*25%</f>
        <v>73.32293390625</v>
      </c>
      <c r="P170" s="23">
        <f>N170+O170</f>
        <v>366.61466953125</v>
      </c>
      <c r="Q170" s="23">
        <f>P170*18%</f>
        <v>65.990640515625</v>
      </c>
      <c r="R170" s="15">
        <v>1157</v>
      </c>
      <c r="S170" s="24">
        <v>145</v>
      </c>
      <c r="T170" s="17"/>
      <c r="U170" s="17"/>
    </row>
    <row r="171" spans="1:21" ht="31.5">
      <c r="A171" s="10">
        <v>162</v>
      </c>
      <c r="B171" s="22" t="s">
        <v>70</v>
      </c>
      <c r="C171" s="18"/>
      <c r="D171" s="23"/>
      <c r="E171" s="18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>
        <v>1390</v>
      </c>
      <c r="S171" s="24">
        <v>145</v>
      </c>
      <c r="T171" s="17"/>
      <c r="U171" s="17"/>
    </row>
    <row r="172" spans="1:21" ht="31.5">
      <c r="A172" s="10">
        <v>163</v>
      </c>
      <c r="B172" s="22" t="s">
        <v>71</v>
      </c>
      <c r="C172" s="18"/>
      <c r="D172" s="23"/>
      <c r="E172" s="18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>
        <v>1506</v>
      </c>
      <c r="S172" s="24">
        <v>145</v>
      </c>
      <c r="T172" s="17"/>
      <c r="U172" s="17"/>
    </row>
    <row r="173" spans="1:21" ht="31.5">
      <c r="A173" s="10">
        <v>164</v>
      </c>
      <c r="B173" s="22" t="s">
        <v>72</v>
      </c>
      <c r="C173" s="18"/>
      <c r="D173" s="23"/>
      <c r="E173" s="18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>
        <v>1738</v>
      </c>
      <c r="S173" s="24">
        <v>145</v>
      </c>
      <c r="T173" s="17"/>
      <c r="U173" s="17"/>
    </row>
    <row r="174" spans="1:21" ht="47.25">
      <c r="A174" s="10">
        <v>165</v>
      </c>
      <c r="B174" s="22" t="s">
        <v>107</v>
      </c>
      <c r="C174" s="18" t="s">
        <v>25</v>
      </c>
      <c r="D174" s="23">
        <v>5.7</v>
      </c>
      <c r="E174" s="18">
        <v>4</v>
      </c>
      <c r="F174" s="23">
        <v>17.4</v>
      </c>
      <c r="G174" s="23">
        <f>D174*F174</f>
        <v>99.17999999999999</v>
      </c>
      <c r="H174" s="23">
        <f>G174*50%</f>
        <v>49.589999999999996</v>
      </c>
      <c r="I174" s="23">
        <f>G174*25%</f>
        <v>24.794999999999998</v>
      </c>
      <c r="J174" s="23">
        <f>SUM(G174:I174)</f>
        <v>173.56499999999997</v>
      </c>
      <c r="K174" s="23">
        <f>J174*35.9%</f>
        <v>62.309834999999985</v>
      </c>
      <c r="L174" s="23">
        <f>J174+K174</f>
        <v>235.87483499999996</v>
      </c>
      <c r="M174" s="23">
        <f>L174*35%</f>
        <v>82.55619224999998</v>
      </c>
      <c r="N174" s="23">
        <f>L174+M174</f>
        <v>318.43102724999994</v>
      </c>
      <c r="O174" s="23">
        <f>N174*25%</f>
        <v>79.60775681249999</v>
      </c>
      <c r="P174" s="23">
        <f>N174+O174</f>
        <v>398.03878406249993</v>
      </c>
      <c r="Q174" s="23">
        <f>P174*18%</f>
        <v>71.64698113124999</v>
      </c>
      <c r="R174" s="15">
        <v>1256</v>
      </c>
      <c r="S174" s="24">
        <v>145</v>
      </c>
      <c r="T174" s="17"/>
      <c r="U174" s="17"/>
    </row>
    <row r="175" spans="1:21" ht="31.5">
      <c r="A175" s="10">
        <v>166</v>
      </c>
      <c r="B175" s="22" t="s">
        <v>70</v>
      </c>
      <c r="C175" s="18"/>
      <c r="D175" s="23"/>
      <c r="E175" s="18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>
        <v>1509</v>
      </c>
      <c r="S175" s="24">
        <v>145</v>
      </c>
      <c r="T175" s="17"/>
      <c r="U175" s="17"/>
    </row>
    <row r="176" spans="1:21" ht="31.5">
      <c r="A176" s="10">
        <v>167</v>
      </c>
      <c r="B176" s="22" t="s">
        <v>71</v>
      </c>
      <c r="C176" s="18"/>
      <c r="D176" s="23"/>
      <c r="E176" s="18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>
        <v>1636</v>
      </c>
      <c r="S176" s="24">
        <v>145</v>
      </c>
      <c r="T176" s="17"/>
      <c r="U176" s="17"/>
    </row>
    <row r="177" spans="1:21" ht="31.5">
      <c r="A177" s="10">
        <v>168</v>
      </c>
      <c r="B177" s="22" t="s">
        <v>72</v>
      </c>
      <c r="C177" s="18" t="s">
        <v>25</v>
      </c>
      <c r="D177" s="23">
        <v>5.7</v>
      </c>
      <c r="E177" s="18">
        <v>4</v>
      </c>
      <c r="F177" s="23">
        <v>17.4</v>
      </c>
      <c r="G177" s="23">
        <f>D177*F177</f>
        <v>99.17999999999999</v>
      </c>
      <c r="H177" s="23">
        <f>G177*50%</f>
        <v>49.589999999999996</v>
      </c>
      <c r="I177" s="23">
        <f>G177*25%</f>
        <v>24.794999999999998</v>
      </c>
      <c r="J177" s="23">
        <f>SUM(G177:I177)</f>
        <v>173.56499999999997</v>
      </c>
      <c r="K177" s="23">
        <f>J177*35.9%</f>
        <v>62.309834999999985</v>
      </c>
      <c r="L177" s="23">
        <f>J177+K177</f>
        <v>235.87483499999996</v>
      </c>
      <c r="M177" s="23">
        <f>L177*35%</f>
        <v>82.55619224999998</v>
      </c>
      <c r="N177" s="23">
        <f>L177+M177</f>
        <v>318.43102724999994</v>
      </c>
      <c r="O177" s="23">
        <f>N177*25%</f>
        <v>79.60775681249999</v>
      </c>
      <c r="P177" s="23">
        <f>N177+O177</f>
        <v>398.03878406249993</v>
      </c>
      <c r="Q177" s="23">
        <f>P177*18%</f>
        <v>71.64698113124999</v>
      </c>
      <c r="R177" s="26">
        <v>1888</v>
      </c>
      <c r="S177" s="24">
        <v>145</v>
      </c>
      <c r="T177" s="17"/>
      <c r="U177" s="17"/>
    </row>
    <row r="178" spans="1:21" ht="31.5">
      <c r="A178" s="10">
        <v>169</v>
      </c>
      <c r="B178" s="22" t="s">
        <v>122</v>
      </c>
      <c r="C178" s="18" t="s">
        <v>25</v>
      </c>
      <c r="D178" s="23">
        <v>5.1</v>
      </c>
      <c r="E178" s="18">
        <v>4</v>
      </c>
      <c r="F178" s="23">
        <v>17.4</v>
      </c>
      <c r="G178" s="23">
        <f>D178*F178</f>
        <v>88.73999999999998</v>
      </c>
      <c r="H178" s="23">
        <f>G178*50%</f>
        <v>44.36999999999999</v>
      </c>
      <c r="I178" s="23">
        <f>G178*25%</f>
        <v>22.184999999999995</v>
      </c>
      <c r="J178" s="23">
        <f>SUM(G178:I178)</f>
        <v>155.29499999999996</v>
      </c>
      <c r="K178" s="23">
        <f>J178*35.9%</f>
        <v>55.75090499999998</v>
      </c>
      <c r="L178" s="23">
        <f>J178+K178</f>
        <v>211.04590499999995</v>
      </c>
      <c r="M178" s="23">
        <f>L178*35%</f>
        <v>73.86606674999997</v>
      </c>
      <c r="N178" s="23">
        <f>L178+M178</f>
        <v>284.9119717499999</v>
      </c>
      <c r="O178" s="23">
        <f>N178*25%</f>
        <v>71.22799293749998</v>
      </c>
      <c r="P178" s="23">
        <f>N178+O178</f>
        <v>356.13996468749986</v>
      </c>
      <c r="Q178" s="23">
        <f>P178*18%</f>
        <v>64.10519364374997</v>
      </c>
      <c r="R178" s="15">
        <v>222</v>
      </c>
      <c r="S178" s="24">
        <v>54</v>
      </c>
      <c r="T178" s="17"/>
      <c r="U178" s="17"/>
    </row>
    <row r="179" spans="1:21" ht="31.5">
      <c r="A179" s="10">
        <v>170</v>
      </c>
      <c r="B179" s="22" t="s">
        <v>70</v>
      </c>
      <c r="C179" s="18"/>
      <c r="D179" s="23"/>
      <c r="E179" s="18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6">
        <v>268</v>
      </c>
      <c r="S179" s="24">
        <v>54</v>
      </c>
      <c r="T179" s="17"/>
      <c r="U179" s="17"/>
    </row>
    <row r="180" spans="1:21" ht="31.5">
      <c r="A180" s="10">
        <v>171</v>
      </c>
      <c r="B180" s="22" t="s">
        <v>71</v>
      </c>
      <c r="C180" s="18"/>
      <c r="D180" s="23"/>
      <c r="E180" s="18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6">
        <v>290</v>
      </c>
      <c r="S180" s="24">
        <v>54</v>
      </c>
      <c r="T180" s="17"/>
      <c r="U180" s="17"/>
    </row>
    <row r="181" spans="1:21" ht="31.5">
      <c r="A181" s="10">
        <v>172</v>
      </c>
      <c r="B181" s="22" t="s">
        <v>72</v>
      </c>
      <c r="C181" s="18"/>
      <c r="D181" s="23"/>
      <c r="E181" s="18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6">
        <v>336</v>
      </c>
      <c r="S181" s="24">
        <v>54</v>
      </c>
      <c r="T181" s="17"/>
      <c r="U181" s="17"/>
    </row>
    <row r="182" spans="1:21" ht="47.25">
      <c r="A182" s="10">
        <v>173</v>
      </c>
      <c r="B182" s="22" t="s">
        <v>124</v>
      </c>
      <c r="C182" s="18"/>
      <c r="D182" s="23"/>
      <c r="E182" s="18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15">
        <v>1223</v>
      </c>
      <c r="S182" s="24">
        <v>101</v>
      </c>
      <c r="T182" s="17"/>
      <c r="U182" s="17"/>
    </row>
    <row r="183" spans="1:21" ht="31.5">
      <c r="A183" s="10">
        <v>174</v>
      </c>
      <c r="B183" s="22" t="s">
        <v>70</v>
      </c>
      <c r="C183" s="18"/>
      <c r="D183" s="23"/>
      <c r="E183" s="18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6">
        <v>1469</v>
      </c>
      <c r="S183" s="24">
        <v>101</v>
      </c>
      <c r="T183" s="17"/>
      <c r="U183" s="17"/>
    </row>
    <row r="184" spans="1:21" ht="31.5">
      <c r="A184" s="10">
        <v>175</v>
      </c>
      <c r="B184" s="22" t="s">
        <v>71</v>
      </c>
      <c r="C184" s="18"/>
      <c r="D184" s="23"/>
      <c r="E184" s="18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6">
        <v>1591</v>
      </c>
      <c r="S184" s="24">
        <v>101</v>
      </c>
      <c r="T184" s="17"/>
      <c r="U184" s="17"/>
    </row>
    <row r="185" spans="1:21" ht="31.5">
      <c r="A185" s="10">
        <v>176</v>
      </c>
      <c r="B185" s="22" t="s">
        <v>72</v>
      </c>
      <c r="C185" s="18"/>
      <c r="D185" s="23"/>
      <c r="E185" s="18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6">
        <v>1835</v>
      </c>
      <c r="S185" s="24">
        <v>101</v>
      </c>
      <c r="T185" s="17"/>
      <c r="U185" s="17"/>
    </row>
    <row r="186" spans="1:21" ht="47.25">
      <c r="A186" s="10">
        <v>177</v>
      </c>
      <c r="B186" s="22" t="s">
        <v>123</v>
      </c>
      <c r="C186" s="18"/>
      <c r="D186" s="23"/>
      <c r="E186" s="18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15">
        <v>1269</v>
      </c>
      <c r="S186" s="24">
        <v>101</v>
      </c>
      <c r="T186" s="17"/>
      <c r="U186" s="17"/>
    </row>
    <row r="187" spans="1:21" ht="31.5">
      <c r="A187" s="10">
        <v>178</v>
      </c>
      <c r="B187" s="22" t="s">
        <v>70</v>
      </c>
      <c r="C187" s="18"/>
      <c r="D187" s="23"/>
      <c r="E187" s="18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6">
        <v>1524</v>
      </c>
      <c r="S187" s="24">
        <v>101</v>
      </c>
      <c r="T187" s="17"/>
      <c r="U187" s="17"/>
    </row>
    <row r="188" spans="1:21" ht="31.5">
      <c r="A188" s="10">
        <v>179</v>
      </c>
      <c r="B188" s="22" t="s">
        <v>71</v>
      </c>
      <c r="C188" s="18"/>
      <c r="D188" s="23"/>
      <c r="E188" s="18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6">
        <v>1650</v>
      </c>
      <c r="S188" s="24">
        <v>101</v>
      </c>
      <c r="T188" s="17"/>
      <c r="U188" s="17"/>
    </row>
    <row r="189" spans="1:21" ht="31.5">
      <c r="A189" s="10">
        <v>180</v>
      </c>
      <c r="B189" s="22" t="s">
        <v>72</v>
      </c>
      <c r="C189" s="18"/>
      <c r="D189" s="23"/>
      <c r="E189" s="18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6">
        <v>1904</v>
      </c>
      <c r="S189" s="24">
        <v>101</v>
      </c>
      <c r="T189" s="17"/>
      <c r="U189" s="17"/>
    </row>
    <row r="190" spans="1:21" ht="47.25">
      <c r="A190" s="10">
        <v>181</v>
      </c>
      <c r="B190" s="22" t="s">
        <v>126</v>
      </c>
      <c r="C190" s="18"/>
      <c r="D190" s="23"/>
      <c r="E190" s="18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15">
        <v>1332</v>
      </c>
      <c r="S190" s="24">
        <v>101</v>
      </c>
      <c r="T190" s="17"/>
      <c r="U190" s="17"/>
    </row>
    <row r="191" spans="1:21" ht="31.5">
      <c r="A191" s="10">
        <v>182</v>
      </c>
      <c r="B191" s="22" t="s">
        <v>70</v>
      </c>
      <c r="C191" s="18"/>
      <c r="D191" s="23"/>
      <c r="E191" s="18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6">
        <v>1601</v>
      </c>
      <c r="S191" s="24">
        <v>101</v>
      </c>
      <c r="T191" s="17"/>
      <c r="U191" s="17"/>
    </row>
    <row r="192" spans="1:21" ht="31.5">
      <c r="A192" s="10">
        <v>183</v>
      </c>
      <c r="B192" s="22" t="s">
        <v>71</v>
      </c>
      <c r="C192" s="18"/>
      <c r="D192" s="23"/>
      <c r="E192" s="18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6">
        <v>1735</v>
      </c>
      <c r="S192" s="24">
        <v>101</v>
      </c>
      <c r="T192" s="17"/>
      <c r="U192" s="17"/>
    </row>
    <row r="193" spans="1:21" ht="31.5">
      <c r="A193" s="10">
        <v>184</v>
      </c>
      <c r="B193" s="22" t="s">
        <v>72</v>
      </c>
      <c r="C193" s="18"/>
      <c r="D193" s="23"/>
      <c r="E193" s="18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6">
        <v>2002</v>
      </c>
      <c r="S193" s="24">
        <v>101</v>
      </c>
      <c r="T193" s="17"/>
      <c r="U193" s="17"/>
    </row>
    <row r="194" spans="1:21" ht="47.25">
      <c r="A194" s="10">
        <v>185</v>
      </c>
      <c r="B194" s="22" t="s">
        <v>125</v>
      </c>
      <c r="C194" s="18"/>
      <c r="D194" s="23"/>
      <c r="E194" s="18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15">
        <v>1399</v>
      </c>
      <c r="S194" s="24">
        <v>101</v>
      </c>
      <c r="T194" s="17"/>
      <c r="U194" s="17"/>
    </row>
    <row r="195" spans="1:21" ht="31.5">
      <c r="A195" s="10">
        <v>186</v>
      </c>
      <c r="B195" s="22" t="s">
        <v>70</v>
      </c>
      <c r="C195" s="18"/>
      <c r="D195" s="23"/>
      <c r="E195" s="18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6">
        <v>1679</v>
      </c>
      <c r="S195" s="24">
        <v>101</v>
      </c>
      <c r="T195" s="17"/>
      <c r="U195" s="17"/>
    </row>
    <row r="196" spans="1:21" ht="31.5">
      <c r="A196" s="10">
        <v>187</v>
      </c>
      <c r="B196" s="22" t="s">
        <v>71</v>
      </c>
      <c r="C196" s="18"/>
      <c r="D196" s="23"/>
      <c r="E196" s="18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6">
        <v>1818</v>
      </c>
      <c r="S196" s="24">
        <v>101</v>
      </c>
      <c r="T196" s="17"/>
      <c r="U196" s="17"/>
    </row>
    <row r="197" spans="1:21" ht="31.5">
      <c r="A197" s="10">
        <v>188</v>
      </c>
      <c r="B197" s="22" t="s">
        <v>72</v>
      </c>
      <c r="C197" s="18"/>
      <c r="D197" s="23"/>
      <c r="E197" s="18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6">
        <v>2099</v>
      </c>
      <c r="S197" s="24">
        <v>101</v>
      </c>
      <c r="T197" s="17"/>
      <c r="U197" s="17"/>
    </row>
    <row r="198" spans="1:21" ht="47.25">
      <c r="A198" s="10">
        <v>189</v>
      </c>
      <c r="B198" s="22" t="s">
        <v>127</v>
      </c>
      <c r="C198" s="18"/>
      <c r="D198" s="23"/>
      <c r="E198" s="18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15">
        <v>1471</v>
      </c>
      <c r="S198" s="24">
        <v>101</v>
      </c>
      <c r="T198" s="17"/>
      <c r="U198" s="17"/>
    </row>
    <row r="199" spans="1:21" ht="31.5">
      <c r="A199" s="10">
        <v>190</v>
      </c>
      <c r="B199" s="22" t="s">
        <v>70</v>
      </c>
      <c r="C199" s="18"/>
      <c r="D199" s="23"/>
      <c r="E199" s="18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6">
        <v>1764</v>
      </c>
      <c r="S199" s="24">
        <v>101</v>
      </c>
      <c r="T199" s="17"/>
      <c r="U199" s="17"/>
    </row>
    <row r="200" spans="1:21" ht="31.5">
      <c r="A200" s="10">
        <v>191</v>
      </c>
      <c r="B200" s="22" t="s">
        <v>71</v>
      </c>
      <c r="C200" s="18"/>
      <c r="D200" s="23"/>
      <c r="E200" s="18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6">
        <v>1912</v>
      </c>
      <c r="S200" s="24">
        <v>101</v>
      </c>
      <c r="T200" s="17"/>
      <c r="U200" s="17"/>
    </row>
    <row r="201" spans="1:21" ht="31.5">
      <c r="A201" s="10">
        <v>192</v>
      </c>
      <c r="B201" s="22" t="s">
        <v>72</v>
      </c>
      <c r="C201" s="18"/>
      <c r="D201" s="23"/>
      <c r="E201" s="18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6">
        <v>2207</v>
      </c>
      <c r="S201" s="24">
        <v>101</v>
      </c>
      <c r="T201" s="17"/>
      <c r="U201" s="17"/>
    </row>
    <row r="202" spans="1:21" ht="47.25">
      <c r="A202" s="10">
        <v>193</v>
      </c>
      <c r="B202" s="22" t="s">
        <v>128</v>
      </c>
      <c r="C202" s="18"/>
      <c r="D202" s="23"/>
      <c r="E202" s="18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15">
        <v>1528</v>
      </c>
      <c r="S202" s="24">
        <v>101</v>
      </c>
      <c r="T202" s="17"/>
      <c r="U202" s="17"/>
    </row>
    <row r="203" spans="1:21" ht="31.5">
      <c r="A203" s="10">
        <v>194</v>
      </c>
      <c r="B203" s="22" t="s">
        <v>70</v>
      </c>
      <c r="C203" s="18"/>
      <c r="D203" s="23"/>
      <c r="E203" s="18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6">
        <v>1834</v>
      </c>
      <c r="S203" s="24">
        <v>101</v>
      </c>
      <c r="T203" s="17"/>
      <c r="U203" s="17"/>
    </row>
    <row r="204" spans="1:21" ht="31.5">
      <c r="A204" s="10">
        <v>195</v>
      </c>
      <c r="B204" s="22" t="s">
        <v>71</v>
      </c>
      <c r="C204" s="18"/>
      <c r="D204" s="23"/>
      <c r="E204" s="18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6">
        <v>1987</v>
      </c>
      <c r="S204" s="24">
        <v>101</v>
      </c>
      <c r="T204" s="17"/>
      <c r="U204" s="17"/>
    </row>
    <row r="205" spans="1:21" ht="31.5">
      <c r="A205" s="10">
        <v>196</v>
      </c>
      <c r="B205" s="22" t="s">
        <v>72</v>
      </c>
      <c r="C205" s="18"/>
      <c r="D205" s="23"/>
      <c r="E205" s="18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6">
        <v>2292</v>
      </c>
      <c r="S205" s="24">
        <v>101</v>
      </c>
      <c r="T205" s="17"/>
      <c r="U205" s="17"/>
    </row>
    <row r="206" spans="1:21" ht="47.25">
      <c r="A206" s="10">
        <v>197</v>
      </c>
      <c r="B206" s="22" t="s">
        <v>129</v>
      </c>
      <c r="C206" s="18"/>
      <c r="D206" s="23"/>
      <c r="E206" s="18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15">
        <v>1965</v>
      </c>
      <c r="S206" s="24">
        <v>101</v>
      </c>
      <c r="T206" s="17"/>
      <c r="U206" s="17"/>
    </row>
    <row r="207" spans="1:21" ht="31.5">
      <c r="A207" s="10">
        <v>198</v>
      </c>
      <c r="B207" s="22" t="s">
        <v>70</v>
      </c>
      <c r="C207" s="18"/>
      <c r="D207" s="23"/>
      <c r="E207" s="18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6">
        <v>2357</v>
      </c>
      <c r="S207" s="24">
        <v>101</v>
      </c>
      <c r="T207" s="17"/>
      <c r="U207" s="17"/>
    </row>
    <row r="208" spans="1:21" ht="31.5">
      <c r="A208" s="10">
        <v>199</v>
      </c>
      <c r="B208" s="22" t="s">
        <v>71</v>
      </c>
      <c r="C208" s="18"/>
      <c r="D208" s="23"/>
      <c r="E208" s="18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6">
        <v>2554</v>
      </c>
      <c r="S208" s="24">
        <v>101</v>
      </c>
      <c r="T208" s="17"/>
      <c r="U208" s="17"/>
    </row>
    <row r="209" spans="1:21" ht="31.5">
      <c r="A209" s="10">
        <v>200</v>
      </c>
      <c r="B209" s="22" t="s">
        <v>72</v>
      </c>
      <c r="C209" s="18"/>
      <c r="D209" s="23"/>
      <c r="E209" s="18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6">
        <v>2948</v>
      </c>
      <c r="S209" s="24">
        <v>101</v>
      </c>
      <c r="T209" s="17"/>
      <c r="U209" s="17"/>
    </row>
    <row r="210" spans="1:21" ht="15.75">
      <c r="A210" s="10">
        <v>201</v>
      </c>
      <c r="B210" s="27" t="s">
        <v>111</v>
      </c>
      <c r="C210" s="18"/>
      <c r="D210" s="23"/>
      <c r="E210" s="18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4"/>
      <c r="T210" s="17"/>
      <c r="U210" s="17"/>
    </row>
    <row r="211" spans="1:21" ht="47.25">
      <c r="A211" s="10">
        <v>202</v>
      </c>
      <c r="B211" s="22" t="s">
        <v>112</v>
      </c>
      <c r="C211" s="18"/>
      <c r="D211" s="23"/>
      <c r="E211" s="18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6">
        <v>2599</v>
      </c>
      <c r="S211" s="24"/>
      <c r="T211" s="17"/>
      <c r="U211" s="17"/>
    </row>
    <row r="212" spans="1:21" ht="47.25">
      <c r="A212" s="10">
        <v>203</v>
      </c>
      <c r="B212" s="22" t="s">
        <v>113</v>
      </c>
      <c r="C212" s="18"/>
      <c r="D212" s="23"/>
      <c r="E212" s="18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6">
        <v>650</v>
      </c>
      <c r="S212" s="24"/>
      <c r="T212" s="17"/>
      <c r="U212" s="17"/>
    </row>
    <row r="213" spans="1:21" ht="47.25">
      <c r="A213" s="10">
        <v>204</v>
      </c>
      <c r="B213" s="22" t="s">
        <v>114</v>
      </c>
      <c r="C213" s="18"/>
      <c r="D213" s="23"/>
      <c r="E213" s="18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6">
        <v>910</v>
      </c>
      <c r="S213" s="24"/>
      <c r="T213" s="17"/>
      <c r="U213" s="17"/>
    </row>
    <row r="214" spans="1:21" ht="15.75">
      <c r="A214" s="10">
        <v>205</v>
      </c>
      <c r="B214" s="22" t="s">
        <v>115</v>
      </c>
      <c r="C214" s="18"/>
      <c r="D214" s="23"/>
      <c r="E214" s="18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6">
        <v>195</v>
      </c>
      <c r="S214" s="24"/>
      <c r="T214" s="17"/>
      <c r="U214" s="17"/>
    </row>
    <row r="215" spans="1:21" ht="15">
      <c r="A215" s="31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2:21" ht="15"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2:21" ht="15.75">
      <c r="B217" s="29" t="s">
        <v>138</v>
      </c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2:21" ht="15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2:21" ht="15"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2:21" ht="15">
      <c r="B220" s="28" t="s">
        <v>137</v>
      </c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2:21" ht="15"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2:21" ht="15"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2:21" ht="15"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</sheetData>
  <sheetProtection/>
  <mergeCells count="6">
    <mergeCell ref="B6:R6"/>
    <mergeCell ref="B7:R7"/>
    <mergeCell ref="L1:O1"/>
    <mergeCell ref="B2:S2"/>
    <mergeCell ref="B3:S3"/>
    <mergeCell ref="B4:S4"/>
  </mergeCells>
  <printOptions/>
  <pageMargins left="0.5905511811023623" right="0.1968503937007874" top="0.3937007874015748" bottom="0.1968503937007874" header="0.5118110236220472" footer="0.5118110236220472"/>
  <pageSetup fitToHeight="4" horizontalDpi="600" verticalDpi="600" orientation="portrait" paperSize="9" scale="73" r:id="rId1"/>
  <rowBreaks count="2" manualBreakCount="2">
    <brk id="157" max="18" man="1"/>
    <brk id="18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C2">
      <selection activeCell="C41" sqref="A1:IV16384"/>
    </sheetView>
  </sheetViews>
  <sheetFormatPr defaultColWidth="9.00390625" defaultRowHeight="12.75"/>
  <cols>
    <col min="1" max="1" width="41.375" style="0" customWidth="1"/>
  </cols>
  <sheetData>
    <row r="1" spans="1:17" ht="16.5">
      <c r="A1" s="7"/>
      <c r="B1" s="6"/>
      <c r="C1" s="6"/>
      <c r="D1" s="6"/>
      <c r="E1" s="6"/>
      <c r="F1" s="6"/>
      <c r="G1" s="6"/>
      <c r="H1" s="6"/>
      <c r="I1" s="6"/>
      <c r="J1" s="6"/>
      <c r="K1" s="33" t="s">
        <v>0</v>
      </c>
      <c r="L1" s="33"/>
      <c r="M1" s="33"/>
      <c r="N1" s="33"/>
      <c r="O1" s="9"/>
      <c r="P1" s="9"/>
      <c r="Q1" s="6"/>
    </row>
    <row r="2" spans="1:17" ht="16.5">
      <c r="A2" s="7"/>
      <c r="B2" s="6"/>
      <c r="C2" s="6"/>
      <c r="D2" s="6"/>
      <c r="E2" s="6"/>
      <c r="F2" s="6"/>
      <c r="G2" s="6"/>
      <c r="H2" s="6"/>
      <c r="I2" s="6"/>
      <c r="J2" s="33" t="s">
        <v>44</v>
      </c>
      <c r="K2" s="33"/>
      <c r="L2" s="33"/>
      <c r="M2" s="33"/>
      <c r="N2" s="33"/>
      <c r="O2" s="33"/>
      <c r="P2" s="33"/>
      <c r="Q2" s="33"/>
    </row>
    <row r="3" spans="1:17" ht="23.25" customHeight="1">
      <c r="A3" s="7"/>
      <c r="B3" s="6"/>
      <c r="C3" s="6"/>
      <c r="D3" s="6"/>
      <c r="E3" s="6"/>
      <c r="F3" s="6"/>
      <c r="G3" s="6"/>
      <c r="H3" s="6"/>
      <c r="I3" s="6"/>
      <c r="J3" s="33" t="s">
        <v>45</v>
      </c>
      <c r="K3" s="33"/>
      <c r="L3" s="33"/>
      <c r="M3" s="33"/>
      <c r="N3" s="33"/>
      <c r="O3" s="33"/>
      <c r="P3" s="33"/>
      <c r="Q3" s="33"/>
    </row>
    <row r="4" spans="1:17" ht="28.5" customHeight="1">
      <c r="A4" s="7"/>
      <c r="B4" s="6"/>
      <c r="C4" s="6"/>
      <c r="D4" s="6"/>
      <c r="E4" s="6"/>
      <c r="F4" s="6"/>
      <c r="G4" s="6"/>
      <c r="H4" s="6"/>
      <c r="I4" s="6"/>
      <c r="J4" s="33" t="s">
        <v>134</v>
      </c>
      <c r="K4" s="33"/>
      <c r="L4" s="33"/>
      <c r="M4" s="33"/>
      <c r="N4" s="33"/>
      <c r="O4" s="33"/>
      <c r="P4" s="33"/>
      <c r="Q4" s="33"/>
    </row>
    <row r="5" spans="1:17" ht="16.5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6.5">
      <c r="A6" s="33" t="s">
        <v>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16.5">
      <c r="A7" s="33" t="s">
        <v>133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16.5" customHeight="1">
      <c r="A8" s="1"/>
      <c r="Q8" t="s">
        <v>46</v>
      </c>
    </row>
    <row r="9" spans="1:17" ht="38.25">
      <c r="A9" s="5" t="s">
        <v>28</v>
      </c>
      <c r="B9" s="5" t="s">
        <v>37</v>
      </c>
      <c r="C9" s="5" t="s">
        <v>31</v>
      </c>
      <c r="D9" s="5" t="s">
        <v>33</v>
      </c>
      <c r="E9" s="5" t="s">
        <v>32</v>
      </c>
      <c r="F9" s="5" t="s">
        <v>2</v>
      </c>
      <c r="G9" s="5" t="s">
        <v>36</v>
      </c>
      <c r="H9" s="5" t="s">
        <v>132</v>
      </c>
      <c r="I9" s="5" t="s">
        <v>4</v>
      </c>
      <c r="J9" s="5" t="s">
        <v>131</v>
      </c>
      <c r="K9" s="5" t="s">
        <v>4</v>
      </c>
      <c r="L9" s="5" t="s">
        <v>135</v>
      </c>
      <c r="M9" s="5" t="s">
        <v>4</v>
      </c>
      <c r="N9" s="5" t="s">
        <v>63</v>
      </c>
      <c r="O9" s="5" t="s">
        <v>4</v>
      </c>
      <c r="P9" s="5" t="s">
        <v>35</v>
      </c>
      <c r="Q9" s="5" t="s">
        <v>7</v>
      </c>
    </row>
    <row r="10" spans="1:17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  <c r="O10" s="3">
        <v>15</v>
      </c>
      <c r="P10" s="3">
        <v>16</v>
      </c>
      <c r="Q10" s="3">
        <v>17</v>
      </c>
    </row>
    <row r="11" spans="1:17" ht="0.75" customHeight="1">
      <c r="A11" s="8" t="s">
        <v>40</v>
      </c>
      <c r="B11" s="5" t="s">
        <v>38</v>
      </c>
      <c r="C11" s="4">
        <v>5.76</v>
      </c>
      <c r="D11" s="5">
        <v>4</v>
      </c>
      <c r="E11" s="12">
        <v>28.793</v>
      </c>
      <c r="F11" s="4">
        <f>C11*E11</f>
        <v>165.84768</v>
      </c>
      <c r="G11" s="4">
        <f>F11*50%</f>
        <v>82.92384</v>
      </c>
      <c r="H11" s="4">
        <f>F11*8.5%</f>
        <v>14.0970528</v>
      </c>
      <c r="I11" s="4">
        <f>SUM(F11:H11)</f>
        <v>262.86857280000004</v>
      </c>
      <c r="J11" s="4">
        <f>I11*26.2%</f>
        <v>68.87156607360001</v>
      </c>
      <c r="K11" s="4">
        <f>I11+J11</f>
        <v>331.7401388736</v>
      </c>
      <c r="L11" s="4">
        <f>K11*85%</f>
        <v>281.97911804256</v>
      </c>
      <c r="M11" s="4">
        <f>K11+L11</f>
        <v>613.71925691616</v>
      </c>
      <c r="N11" s="4">
        <f>M11*25%</f>
        <v>153.42981422904</v>
      </c>
      <c r="O11" s="4">
        <f>M11+N11</f>
        <v>767.1490711452</v>
      </c>
      <c r="P11" s="4">
        <f>O11*18%</f>
        <v>138.086832806136</v>
      </c>
      <c r="Q11" s="13">
        <f>O11+P11</f>
        <v>905.235903951336</v>
      </c>
    </row>
    <row r="12" spans="1:17" ht="66.75" customHeight="1" hidden="1">
      <c r="A12" s="8" t="s">
        <v>41</v>
      </c>
      <c r="B12" s="5" t="s">
        <v>38</v>
      </c>
      <c r="C12" s="4">
        <v>2.88</v>
      </c>
      <c r="D12" s="5">
        <v>4</v>
      </c>
      <c r="E12" s="12">
        <v>28.793</v>
      </c>
      <c r="F12" s="4">
        <f aca="true" t="shared" si="0" ref="F12:F53">C12*E12</f>
        <v>82.92384</v>
      </c>
      <c r="G12" s="4">
        <f aca="true" t="shared" si="1" ref="G12:G58">F12*50%</f>
        <v>41.46192</v>
      </c>
      <c r="H12" s="4">
        <f aca="true" t="shared" si="2" ref="H12:H34">F12*8.5%</f>
        <v>7.0485264</v>
      </c>
      <c r="I12" s="4">
        <f aca="true" t="shared" si="3" ref="I12:I53">SUM(F12:H12)</f>
        <v>131.43428640000002</v>
      </c>
      <c r="J12" s="4">
        <f aca="true" t="shared" si="4" ref="J12:J34">I12*26.2%</f>
        <v>34.435783036800004</v>
      </c>
      <c r="K12" s="4">
        <f aca="true" t="shared" si="5" ref="K12:K53">I12+J12</f>
        <v>165.8700694368</v>
      </c>
      <c r="L12" s="4">
        <f aca="true" t="shared" si="6" ref="L12:L34">K12*85%</f>
        <v>140.98955902128</v>
      </c>
      <c r="M12" s="4">
        <f aca="true" t="shared" si="7" ref="M12:M53">K12+L12</f>
        <v>306.85962845808</v>
      </c>
      <c r="N12" s="4">
        <f aca="true" t="shared" si="8" ref="N12:N58">M12*25%</f>
        <v>76.71490711452</v>
      </c>
      <c r="O12" s="4">
        <f aca="true" t="shared" si="9" ref="O12:O53">M12+N12</f>
        <v>383.5745355726</v>
      </c>
      <c r="P12" s="4">
        <f aca="true" t="shared" si="10" ref="P12:P58">O12*18%</f>
        <v>69.043416403068</v>
      </c>
      <c r="Q12" s="13">
        <f>O12+P12-0.01</f>
        <v>452.607951975668</v>
      </c>
    </row>
    <row r="13" spans="1:17" ht="0.75" customHeight="1" hidden="1">
      <c r="A13" s="8" t="s">
        <v>8</v>
      </c>
      <c r="B13" s="5" t="s">
        <v>38</v>
      </c>
      <c r="C13" s="4">
        <v>14.5</v>
      </c>
      <c r="D13" s="5">
        <v>4</v>
      </c>
      <c r="E13" s="12">
        <v>28.793</v>
      </c>
      <c r="F13" s="4">
        <f t="shared" si="0"/>
        <v>417.4985</v>
      </c>
      <c r="G13" s="4">
        <f t="shared" si="1"/>
        <v>208.74925</v>
      </c>
      <c r="H13" s="4">
        <f t="shared" si="2"/>
        <v>35.4873725</v>
      </c>
      <c r="I13" s="4">
        <f t="shared" si="3"/>
        <v>661.7351225</v>
      </c>
      <c r="J13" s="4">
        <f t="shared" si="4"/>
        <v>173.374602095</v>
      </c>
      <c r="K13" s="4">
        <f t="shared" si="5"/>
        <v>835.109724595</v>
      </c>
      <c r="L13" s="4">
        <f t="shared" si="6"/>
        <v>709.84326590575</v>
      </c>
      <c r="M13" s="4">
        <f t="shared" si="7"/>
        <v>1544.9529905007498</v>
      </c>
      <c r="N13" s="4">
        <f t="shared" si="8"/>
        <v>386.23824762518746</v>
      </c>
      <c r="O13" s="4">
        <f t="shared" si="9"/>
        <v>1931.1912381259372</v>
      </c>
      <c r="P13" s="4">
        <f t="shared" si="10"/>
        <v>347.6144228626687</v>
      </c>
      <c r="Q13" s="13">
        <f>O13+P13-0.01</f>
        <v>2278.7956609886055</v>
      </c>
    </row>
    <row r="14" spans="1:17" ht="42" customHeight="1" hidden="1">
      <c r="A14" s="8" t="s">
        <v>29</v>
      </c>
      <c r="B14" s="5" t="s">
        <v>38</v>
      </c>
      <c r="C14" s="4">
        <v>28</v>
      </c>
      <c r="D14" s="5">
        <v>4</v>
      </c>
      <c r="E14" s="12">
        <v>28.793</v>
      </c>
      <c r="F14" s="4">
        <f t="shared" si="0"/>
        <v>806.204</v>
      </c>
      <c r="G14" s="4">
        <f t="shared" si="1"/>
        <v>403.102</v>
      </c>
      <c r="H14" s="4">
        <f t="shared" si="2"/>
        <v>68.52734</v>
      </c>
      <c r="I14" s="4">
        <f t="shared" si="3"/>
        <v>1277.8333400000001</v>
      </c>
      <c r="J14" s="4">
        <f t="shared" si="4"/>
        <v>334.79233508000004</v>
      </c>
      <c r="K14" s="4">
        <f t="shared" si="5"/>
        <v>1612.6256750800003</v>
      </c>
      <c r="L14" s="4">
        <f t="shared" si="6"/>
        <v>1370.7318238180003</v>
      </c>
      <c r="M14" s="4">
        <f t="shared" si="7"/>
        <v>2983.357498898001</v>
      </c>
      <c r="N14" s="4">
        <f t="shared" si="8"/>
        <v>745.8393747245002</v>
      </c>
      <c r="O14" s="4">
        <f t="shared" si="9"/>
        <v>3729.196873622501</v>
      </c>
      <c r="P14" s="4">
        <f t="shared" si="10"/>
        <v>671.2554372520501</v>
      </c>
      <c r="Q14" s="13">
        <f aca="true" t="shared" si="11" ref="Q14:Q22">O14+P14</f>
        <v>4400.452310874551</v>
      </c>
    </row>
    <row r="15" spans="1:17" ht="42.75" customHeight="1" hidden="1">
      <c r="A15" s="8" t="s">
        <v>9</v>
      </c>
      <c r="B15" s="5" t="s">
        <v>38</v>
      </c>
      <c r="C15" s="4">
        <v>4.32</v>
      </c>
      <c r="D15" s="5">
        <v>4</v>
      </c>
      <c r="E15" s="12">
        <v>28.793</v>
      </c>
      <c r="F15" s="4">
        <f t="shared" si="0"/>
        <v>124.38576</v>
      </c>
      <c r="G15" s="4">
        <f t="shared" si="1"/>
        <v>62.19288</v>
      </c>
      <c r="H15" s="4">
        <f t="shared" si="2"/>
        <v>10.572789600000002</v>
      </c>
      <c r="I15" s="4">
        <f t="shared" si="3"/>
        <v>197.1514296</v>
      </c>
      <c r="J15" s="4">
        <f t="shared" si="4"/>
        <v>51.653674555200006</v>
      </c>
      <c r="K15" s="4">
        <f t="shared" si="5"/>
        <v>248.8051041552</v>
      </c>
      <c r="L15" s="4">
        <f t="shared" si="6"/>
        <v>211.48433853192</v>
      </c>
      <c r="M15" s="4">
        <f t="shared" si="7"/>
        <v>460.28944268712</v>
      </c>
      <c r="N15" s="4">
        <f t="shared" si="8"/>
        <v>115.07236067178</v>
      </c>
      <c r="O15" s="4">
        <f t="shared" si="9"/>
        <v>575.3618033589</v>
      </c>
      <c r="P15" s="4">
        <f t="shared" si="10"/>
        <v>103.565124604602</v>
      </c>
      <c r="Q15" s="13">
        <f t="shared" si="11"/>
        <v>678.9269279635021</v>
      </c>
    </row>
    <row r="16" spans="1:17" ht="27.75" customHeight="1" hidden="1">
      <c r="A16" s="8" t="s">
        <v>10</v>
      </c>
      <c r="B16" s="5" t="s">
        <v>38</v>
      </c>
      <c r="C16" s="4">
        <v>5.76</v>
      </c>
      <c r="D16" s="5">
        <v>4</v>
      </c>
      <c r="E16" s="12">
        <v>28.793</v>
      </c>
      <c r="F16" s="4">
        <f t="shared" si="0"/>
        <v>165.84768</v>
      </c>
      <c r="G16" s="4">
        <f t="shared" si="1"/>
        <v>82.92384</v>
      </c>
      <c r="H16" s="4">
        <f t="shared" si="2"/>
        <v>14.0970528</v>
      </c>
      <c r="I16" s="4">
        <f t="shared" si="3"/>
        <v>262.86857280000004</v>
      </c>
      <c r="J16" s="4">
        <f t="shared" si="4"/>
        <v>68.87156607360001</v>
      </c>
      <c r="K16" s="4">
        <f t="shared" si="5"/>
        <v>331.7401388736</v>
      </c>
      <c r="L16" s="4">
        <f t="shared" si="6"/>
        <v>281.97911804256</v>
      </c>
      <c r="M16" s="4">
        <f t="shared" si="7"/>
        <v>613.71925691616</v>
      </c>
      <c r="N16" s="4">
        <f t="shared" si="8"/>
        <v>153.42981422904</v>
      </c>
      <c r="O16" s="4">
        <f t="shared" si="9"/>
        <v>767.1490711452</v>
      </c>
      <c r="P16" s="4">
        <f t="shared" si="10"/>
        <v>138.086832806136</v>
      </c>
      <c r="Q16" s="13">
        <f t="shared" si="11"/>
        <v>905.235903951336</v>
      </c>
    </row>
    <row r="17" spans="1:17" ht="42" customHeight="1" hidden="1">
      <c r="A17" s="8" t="s">
        <v>11</v>
      </c>
      <c r="B17" s="5" t="s">
        <v>38</v>
      </c>
      <c r="C17" s="4">
        <v>2.88</v>
      </c>
      <c r="D17" s="5">
        <v>4</v>
      </c>
      <c r="E17" s="12">
        <v>28.793</v>
      </c>
      <c r="F17" s="4">
        <f t="shared" si="0"/>
        <v>82.92384</v>
      </c>
      <c r="G17" s="4">
        <f t="shared" si="1"/>
        <v>41.46192</v>
      </c>
      <c r="H17" s="4">
        <f t="shared" si="2"/>
        <v>7.0485264</v>
      </c>
      <c r="I17" s="4">
        <f t="shared" si="3"/>
        <v>131.43428640000002</v>
      </c>
      <c r="J17" s="4">
        <f t="shared" si="4"/>
        <v>34.435783036800004</v>
      </c>
      <c r="K17" s="4">
        <f t="shared" si="5"/>
        <v>165.8700694368</v>
      </c>
      <c r="L17" s="4">
        <f t="shared" si="6"/>
        <v>140.98955902128</v>
      </c>
      <c r="M17" s="4">
        <f t="shared" si="7"/>
        <v>306.85962845808</v>
      </c>
      <c r="N17" s="4">
        <f t="shared" si="8"/>
        <v>76.71490711452</v>
      </c>
      <c r="O17" s="4">
        <f t="shared" si="9"/>
        <v>383.5745355726</v>
      </c>
      <c r="P17" s="4">
        <f t="shared" si="10"/>
        <v>69.043416403068</v>
      </c>
      <c r="Q17" s="13">
        <f t="shared" si="11"/>
        <v>452.617951975668</v>
      </c>
    </row>
    <row r="18" spans="1:17" ht="39.75" customHeight="1" hidden="1">
      <c r="A18" s="8" t="s">
        <v>12</v>
      </c>
      <c r="B18" s="5" t="s">
        <v>38</v>
      </c>
      <c r="C18" s="4">
        <v>2</v>
      </c>
      <c r="D18" s="5">
        <v>4</v>
      </c>
      <c r="E18" s="12">
        <v>28.793</v>
      </c>
      <c r="F18" s="4">
        <f t="shared" si="0"/>
        <v>57.586</v>
      </c>
      <c r="G18" s="4">
        <f t="shared" si="1"/>
        <v>28.793</v>
      </c>
      <c r="H18" s="4">
        <f t="shared" si="2"/>
        <v>4.8948100000000005</v>
      </c>
      <c r="I18" s="4">
        <f t="shared" si="3"/>
        <v>91.27381</v>
      </c>
      <c r="J18" s="4">
        <f t="shared" si="4"/>
        <v>23.91373822</v>
      </c>
      <c r="K18" s="4">
        <f t="shared" si="5"/>
        <v>115.18754822</v>
      </c>
      <c r="L18" s="4">
        <f t="shared" si="6"/>
        <v>97.90941598699999</v>
      </c>
      <c r="M18" s="4">
        <f t="shared" si="7"/>
        <v>213.09696420699998</v>
      </c>
      <c r="N18" s="4">
        <f t="shared" si="8"/>
        <v>53.274241051749996</v>
      </c>
      <c r="O18" s="4">
        <f t="shared" si="9"/>
        <v>266.37120525874997</v>
      </c>
      <c r="P18" s="4">
        <f t="shared" si="10"/>
        <v>47.94681694657499</v>
      </c>
      <c r="Q18" s="13">
        <f t="shared" si="11"/>
        <v>314.31802220532495</v>
      </c>
    </row>
    <row r="19" spans="1:17" ht="55.5" customHeight="1" hidden="1">
      <c r="A19" s="8" t="s">
        <v>30</v>
      </c>
      <c r="B19" s="5" t="s">
        <v>38</v>
      </c>
      <c r="C19" s="4">
        <v>4.86</v>
      </c>
      <c r="D19" s="5">
        <v>4</v>
      </c>
      <c r="E19" s="12">
        <v>28.793</v>
      </c>
      <c r="F19" s="4">
        <f t="shared" si="0"/>
        <v>139.93398000000002</v>
      </c>
      <c r="G19" s="4">
        <f t="shared" si="1"/>
        <v>69.96699000000001</v>
      </c>
      <c r="H19" s="4">
        <f t="shared" si="2"/>
        <v>11.894388300000003</v>
      </c>
      <c r="I19" s="4">
        <f t="shared" si="3"/>
        <v>221.79535830000003</v>
      </c>
      <c r="J19" s="4">
        <f t="shared" si="4"/>
        <v>58.11038387460001</v>
      </c>
      <c r="K19" s="4">
        <f t="shared" si="5"/>
        <v>279.90574217460005</v>
      </c>
      <c r="L19" s="4">
        <f t="shared" si="6"/>
        <v>237.91988084841003</v>
      </c>
      <c r="M19" s="4">
        <f t="shared" si="7"/>
        <v>517.82562302301</v>
      </c>
      <c r="N19" s="4">
        <f t="shared" si="8"/>
        <v>129.4564057557525</v>
      </c>
      <c r="O19" s="4">
        <f t="shared" si="9"/>
        <v>647.2820287787625</v>
      </c>
      <c r="P19" s="4">
        <f t="shared" si="10"/>
        <v>116.51076518017726</v>
      </c>
      <c r="Q19" s="13">
        <f t="shared" si="11"/>
        <v>763.7927939589398</v>
      </c>
    </row>
    <row r="20" spans="1:17" ht="25.5" hidden="1">
      <c r="A20" s="8" t="s">
        <v>13</v>
      </c>
      <c r="B20" s="5" t="s">
        <v>38</v>
      </c>
      <c r="C20" s="4">
        <v>2.92</v>
      </c>
      <c r="D20" s="5">
        <v>4</v>
      </c>
      <c r="E20" s="12">
        <v>28.793</v>
      </c>
      <c r="F20" s="4">
        <f t="shared" si="0"/>
        <v>84.07556</v>
      </c>
      <c r="G20" s="4">
        <f t="shared" si="1"/>
        <v>42.03778</v>
      </c>
      <c r="H20" s="4">
        <f t="shared" si="2"/>
        <v>7.1464226</v>
      </c>
      <c r="I20" s="4">
        <f t="shared" si="3"/>
        <v>133.2597626</v>
      </c>
      <c r="J20" s="4">
        <f t="shared" si="4"/>
        <v>34.914057801199995</v>
      </c>
      <c r="K20" s="4">
        <f t="shared" si="5"/>
        <v>168.17382040119998</v>
      </c>
      <c r="L20" s="4">
        <f t="shared" si="6"/>
        <v>142.94774734101998</v>
      </c>
      <c r="M20" s="4">
        <f t="shared" si="7"/>
        <v>311.12156774221995</v>
      </c>
      <c r="N20" s="4">
        <f t="shared" si="8"/>
        <v>77.78039193555499</v>
      </c>
      <c r="O20" s="4">
        <f t="shared" si="9"/>
        <v>388.9019596777749</v>
      </c>
      <c r="P20" s="4">
        <f t="shared" si="10"/>
        <v>70.00235274199949</v>
      </c>
      <c r="Q20" s="13">
        <f t="shared" si="11"/>
        <v>458.90431241977444</v>
      </c>
    </row>
    <row r="21" spans="1:17" ht="0.75" customHeight="1" hidden="1">
      <c r="A21" s="8" t="s">
        <v>14</v>
      </c>
      <c r="B21" s="5" t="s">
        <v>38</v>
      </c>
      <c r="C21" s="4">
        <v>1.34</v>
      </c>
      <c r="D21" s="5">
        <v>4</v>
      </c>
      <c r="E21" s="12">
        <v>28.793</v>
      </c>
      <c r="F21" s="4">
        <f t="shared" si="0"/>
        <v>38.58262</v>
      </c>
      <c r="G21" s="4">
        <f t="shared" si="1"/>
        <v>19.29131</v>
      </c>
      <c r="H21" s="4">
        <f t="shared" si="2"/>
        <v>3.2795227000000002</v>
      </c>
      <c r="I21" s="4">
        <f t="shared" si="3"/>
        <v>61.1534527</v>
      </c>
      <c r="J21" s="4">
        <f t="shared" si="4"/>
        <v>16.022204607400003</v>
      </c>
      <c r="K21" s="4">
        <f t="shared" si="5"/>
        <v>77.1756573074</v>
      </c>
      <c r="L21" s="4">
        <f t="shared" si="6"/>
        <v>65.59930871128999</v>
      </c>
      <c r="M21" s="4">
        <f t="shared" si="7"/>
        <v>142.77496601869</v>
      </c>
      <c r="N21" s="4">
        <f t="shared" si="8"/>
        <v>35.6937415046725</v>
      </c>
      <c r="O21" s="4">
        <f t="shared" si="9"/>
        <v>178.46870752336253</v>
      </c>
      <c r="P21" s="4">
        <f t="shared" si="10"/>
        <v>32.124367354205255</v>
      </c>
      <c r="Q21" s="13">
        <f t="shared" si="11"/>
        <v>210.59307487756777</v>
      </c>
    </row>
    <row r="22" spans="1:17" ht="25.5" hidden="1">
      <c r="A22" s="8" t="s">
        <v>13</v>
      </c>
      <c r="B22" s="5" t="s">
        <v>38</v>
      </c>
      <c r="C22" s="4">
        <v>0.8</v>
      </c>
      <c r="D22" s="5">
        <v>4</v>
      </c>
      <c r="E22" s="12">
        <v>28.793</v>
      </c>
      <c r="F22" s="4">
        <f t="shared" si="0"/>
        <v>23.0344</v>
      </c>
      <c r="G22" s="4">
        <f t="shared" si="1"/>
        <v>11.5172</v>
      </c>
      <c r="H22" s="4">
        <f t="shared" si="2"/>
        <v>1.9579240000000002</v>
      </c>
      <c r="I22" s="4">
        <f t="shared" si="3"/>
        <v>36.509524</v>
      </c>
      <c r="J22" s="4">
        <f t="shared" si="4"/>
        <v>9.565495288</v>
      </c>
      <c r="K22" s="4">
        <f t="shared" si="5"/>
        <v>46.075019288</v>
      </c>
      <c r="L22" s="4">
        <f t="shared" si="6"/>
        <v>39.1637663948</v>
      </c>
      <c r="M22" s="4">
        <f t="shared" si="7"/>
        <v>85.2387856828</v>
      </c>
      <c r="N22" s="4">
        <f t="shared" si="8"/>
        <v>21.3096964207</v>
      </c>
      <c r="O22" s="4">
        <f t="shared" si="9"/>
        <v>106.54848210349999</v>
      </c>
      <c r="P22" s="4">
        <f t="shared" si="10"/>
        <v>19.178726778629997</v>
      </c>
      <c r="Q22" s="13">
        <f t="shared" si="11"/>
        <v>125.72720888212999</v>
      </c>
    </row>
    <row r="23" spans="1:17" ht="46.5" customHeight="1" hidden="1">
      <c r="A23" s="8" t="s">
        <v>15</v>
      </c>
      <c r="B23" s="5" t="s">
        <v>38</v>
      </c>
      <c r="C23" s="4">
        <v>5.65</v>
      </c>
      <c r="D23" s="5">
        <v>4</v>
      </c>
      <c r="E23" s="12">
        <v>28.793</v>
      </c>
      <c r="F23" s="4">
        <f t="shared" si="0"/>
        <v>162.68045</v>
      </c>
      <c r="G23" s="4">
        <f t="shared" si="1"/>
        <v>81.340225</v>
      </c>
      <c r="H23" s="4">
        <f t="shared" si="2"/>
        <v>13.827838250000001</v>
      </c>
      <c r="I23" s="4">
        <f t="shared" si="3"/>
        <v>257.84851325</v>
      </c>
      <c r="J23" s="4">
        <f t="shared" si="4"/>
        <v>67.5563104715</v>
      </c>
      <c r="K23" s="4">
        <f t="shared" si="5"/>
        <v>325.4048237215</v>
      </c>
      <c r="L23" s="4">
        <f t="shared" si="6"/>
        <v>276.594100163275</v>
      </c>
      <c r="M23" s="4">
        <f t="shared" si="7"/>
        <v>601.998923884775</v>
      </c>
      <c r="N23" s="4">
        <f t="shared" si="8"/>
        <v>150.49973097119374</v>
      </c>
      <c r="O23" s="4">
        <f t="shared" si="9"/>
        <v>752.4986548559687</v>
      </c>
      <c r="P23" s="4">
        <f t="shared" si="10"/>
        <v>135.44975787407435</v>
      </c>
      <c r="Q23" s="13">
        <f>O23+P23</f>
        <v>887.948412730043</v>
      </c>
    </row>
    <row r="24" spans="1:17" ht="25.5" hidden="1">
      <c r="A24" s="8" t="s">
        <v>13</v>
      </c>
      <c r="B24" s="5" t="s">
        <v>38</v>
      </c>
      <c r="C24" s="4">
        <v>3.4</v>
      </c>
      <c r="D24" s="5">
        <v>4</v>
      </c>
      <c r="E24" s="12">
        <v>28.793</v>
      </c>
      <c r="F24" s="4">
        <f t="shared" si="0"/>
        <v>97.8962</v>
      </c>
      <c r="G24" s="4">
        <f t="shared" si="1"/>
        <v>48.9481</v>
      </c>
      <c r="H24" s="4">
        <f t="shared" si="2"/>
        <v>8.321177</v>
      </c>
      <c r="I24" s="4">
        <f t="shared" si="3"/>
        <v>155.16547699999998</v>
      </c>
      <c r="J24" s="4">
        <f t="shared" si="4"/>
        <v>40.653354973999996</v>
      </c>
      <c r="K24" s="4">
        <f t="shared" si="5"/>
        <v>195.81883197399998</v>
      </c>
      <c r="L24" s="4">
        <f t="shared" si="6"/>
        <v>166.4460071779</v>
      </c>
      <c r="M24" s="4">
        <f t="shared" si="7"/>
        <v>362.2648391519</v>
      </c>
      <c r="N24" s="4">
        <f t="shared" si="8"/>
        <v>90.566209787975</v>
      </c>
      <c r="O24" s="4">
        <f t="shared" si="9"/>
        <v>452.831048939875</v>
      </c>
      <c r="P24" s="4">
        <f t="shared" si="10"/>
        <v>81.5095888091775</v>
      </c>
      <c r="Q24" s="13">
        <f>O24+P24</f>
        <v>534.3406377490526</v>
      </c>
    </row>
    <row r="25" spans="1:17" ht="44.25" customHeight="1" hidden="1">
      <c r="A25" s="8" t="s">
        <v>16</v>
      </c>
      <c r="B25" s="5" t="s">
        <v>38</v>
      </c>
      <c r="C25" s="4">
        <v>2.3</v>
      </c>
      <c r="D25" s="5">
        <v>4</v>
      </c>
      <c r="E25" s="12">
        <v>28.793</v>
      </c>
      <c r="F25" s="4">
        <f t="shared" si="0"/>
        <v>66.22389999999999</v>
      </c>
      <c r="G25" s="4">
        <f t="shared" si="1"/>
        <v>33.11194999999999</v>
      </c>
      <c r="H25" s="4">
        <f t="shared" si="2"/>
        <v>5.629031499999999</v>
      </c>
      <c r="I25" s="4">
        <f t="shared" si="3"/>
        <v>104.96488149999998</v>
      </c>
      <c r="J25" s="4">
        <f t="shared" si="4"/>
        <v>27.500798952999993</v>
      </c>
      <c r="K25" s="4">
        <f t="shared" si="5"/>
        <v>132.46568045299998</v>
      </c>
      <c r="L25" s="4">
        <f t="shared" si="6"/>
        <v>112.59582838504997</v>
      </c>
      <c r="M25" s="4">
        <f t="shared" si="7"/>
        <v>245.06150883804995</v>
      </c>
      <c r="N25" s="4">
        <f t="shared" si="8"/>
        <v>61.265377209512486</v>
      </c>
      <c r="O25" s="4">
        <f t="shared" si="9"/>
        <v>306.3268860475624</v>
      </c>
      <c r="P25" s="4">
        <f t="shared" si="10"/>
        <v>55.13883948856123</v>
      </c>
      <c r="Q25" s="13">
        <f>O25+P25</f>
        <v>361.46572553612367</v>
      </c>
    </row>
    <row r="26" spans="1:17" ht="25.5" hidden="1">
      <c r="A26" s="8" t="s">
        <v>13</v>
      </c>
      <c r="B26" s="5" t="s">
        <v>38</v>
      </c>
      <c r="C26" s="4">
        <v>1.54</v>
      </c>
      <c r="D26" s="5">
        <v>4</v>
      </c>
      <c r="E26" s="12">
        <v>28.793</v>
      </c>
      <c r="F26" s="4">
        <f t="shared" si="0"/>
        <v>44.34122</v>
      </c>
      <c r="G26" s="4">
        <f t="shared" si="1"/>
        <v>22.17061</v>
      </c>
      <c r="H26" s="4">
        <f t="shared" si="2"/>
        <v>3.7690037000000003</v>
      </c>
      <c r="I26" s="4">
        <f t="shared" si="3"/>
        <v>70.2808337</v>
      </c>
      <c r="J26" s="4">
        <f t="shared" si="4"/>
        <v>18.4135784294</v>
      </c>
      <c r="K26" s="4">
        <f t="shared" si="5"/>
        <v>88.6944121294</v>
      </c>
      <c r="L26" s="4">
        <f t="shared" si="6"/>
        <v>75.39025030999001</v>
      </c>
      <c r="M26" s="4">
        <f t="shared" si="7"/>
        <v>164.08466243939</v>
      </c>
      <c r="N26" s="4">
        <f t="shared" si="8"/>
        <v>41.0211656098475</v>
      </c>
      <c r="O26" s="4">
        <f t="shared" si="9"/>
        <v>205.10582804923752</v>
      </c>
      <c r="P26" s="4">
        <f t="shared" si="10"/>
        <v>36.91904904886275</v>
      </c>
      <c r="Q26" s="13">
        <f aca="true" t="shared" si="12" ref="Q26:Q32">O26+P26</f>
        <v>242.02487709810026</v>
      </c>
    </row>
    <row r="27" spans="1:17" ht="55.5" customHeight="1" hidden="1">
      <c r="A27" s="8" t="s">
        <v>17</v>
      </c>
      <c r="B27" s="5" t="s">
        <v>38</v>
      </c>
      <c r="C27" s="4">
        <v>18</v>
      </c>
      <c r="D27" s="5">
        <v>4</v>
      </c>
      <c r="E27" s="12">
        <v>28.793</v>
      </c>
      <c r="F27" s="4">
        <f t="shared" si="0"/>
        <v>518.274</v>
      </c>
      <c r="G27" s="4">
        <f t="shared" si="1"/>
        <v>259.137</v>
      </c>
      <c r="H27" s="4">
        <f t="shared" si="2"/>
        <v>44.053290000000004</v>
      </c>
      <c r="I27" s="4">
        <f t="shared" si="3"/>
        <v>821.4642900000001</v>
      </c>
      <c r="J27" s="4">
        <f t="shared" si="4"/>
        <v>215.22364398000005</v>
      </c>
      <c r="K27" s="4">
        <f t="shared" si="5"/>
        <v>1036.6879339800003</v>
      </c>
      <c r="L27" s="4">
        <f t="shared" si="6"/>
        <v>881.1847438830002</v>
      </c>
      <c r="M27" s="4">
        <f t="shared" si="7"/>
        <v>1917.8726778630005</v>
      </c>
      <c r="N27" s="4">
        <f t="shared" si="8"/>
        <v>479.4681694657501</v>
      </c>
      <c r="O27" s="4">
        <f t="shared" si="9"/>
        <v>2397.3408473287504</v>
      </c>
      <c r="P27" s="4">
        <f t="shared" si="10"/>
        <v>431.5213525191751</v>
      </c>
      <c r="Q27" s="13">
        <f t="shared" si="12"/>
        <v>2828.8621998479257</v>
      </c>
    </row>
    <row r="28" spans="1:17" ht="45.75" customHeight="1" hidden="1">
      <c r="A28" s="8" t="s">
        <v>18</v>
      </c>
      <c r="B28" s="5" t="s">
        <v>38</v>
      </c>
      <c r="C28" s="4">
        <v>18.6</v>
      </c>
      <c r="D28" s="5">
        <v>4</v>
      </c>
      <c r="E28" s="12">
        <v>28.793</v>
      </c>
      <c r="F28" s="4">
        <f t="shared" si="0"/>
        <v>535.5498</v>
      </c>
      <c r="G28" s="4">
        <f t="shared" si="1"/>
        <v>267.7749</v>
      </c>
      <c r="H28" s="4">
        <f t="shared" si="2"/>
        <v>45.521733000000005</v>
      </c>
      <c r="I28" s="4">
        <f t="shared" si="3"/>
        <v>848.846433</v>
      </c>
      <c r="J28" s="4">
        <f t="shared" si="4"/>
        <v>222.39776544600002</v>
      </c>
      <c r="K28" s="4">
        <f t="shared" si="5"/>
        <v>1071.2441984460002</v>
      </c>
      <c r="L28" s="4">
        <f t="shared" si="6"/>
        <v>910.5575686791001</v>
      </c>
      <c r="M28" s="4">
        <f t="shared" si="7"/>
        <v>1981.8017671251002</v>
      </c>
      <c r="N28" s="4">
        <f t="shared" si="8"/>
        <v>495.45044178127506</v>
      </c>
      <c r="O28" s="4">
        <f t="shared" si="9"/>
        <v>2477.2522089063755</v>
      </c>
      <c r="P28" s="4">
        <f t="shared" si="10"/>
        <v>445.90539760314755</v>
      </c>
      <c r="Q28" s="13">
        <f t="shared" si="12"/>
        <v>2923.1576065095232</v>
      </c>
    </row>
    <row r="29" spans="1:17" ht="0.75" customHeight="1" hidden="1">
      <c r="A29" s="8" t="s">
        <v>19</v>
      </c>
      <c r="B29" s="5" t="s">
        <v>39</v>
      </c>
      <c r="C29" s="4">
        <v>2.5</v>
      </c>
      <c r="D29" s="5">
        <v>4</v>
      </c>
      <c r="E29" s="12">
        <v>28.793</v>
      </c>
      <c r="F29" s="4">
        <f t="shared" si="0"/>
        <v>71.9825</v>
      </c>
      <c r="G29" s="4">
        <f t="shared" si="1"/>
        <v>35.99125</v>
      </c>
      <c r="H29" s="4">
        <f t="shared" si="2"/>
        <v>6.1185125000000005</v>
      </c>
      <c r="I29" s="4">
        <f t="shared" si="3"/>
        <v>114.09226249999999</v>
      </c>
      <c r="J29" s="4">
        <f t="shared" si="4"/>
        <v>29.892172775</v>
      </c>
      <c r="K29" s="4">
        <f t="shared" si="5"/>
        <v>143.98443527499998</v>
      </c>
      <c r="L29" s="4">
        <f t="shared" si="6"/>
        <v>122.38676998374999</v>
      </c>
      <c r="M29" s="4">
        <f t="shared" si="7"/>
        <v>266.37120525874997</v>
      </c>
      <c r="N29" s="4">
        <f t="shared" si="8"/>
        <v>66.59280131468749</v>
      </c>
      <c r="O29" s="4">
        <f t="shared" si="9"/>
        <v>332.9640065734375</v>
      </c>
      <c r="P29" s="4">
        <f t="shared" si="10"/>
        <v>59.933521183218744</v>
      </c>
      <c r="Q29" s="13">
        <f t="shared" si="12"/>
        <v>392.89752775665625</v>
      </c>
    </row>
    <row r="30" spans="1:17" ht="51.75" customHeight="1" hidden="1">
      <c r="A30" s="8" t="s">
        <v>20</v>
      </c>
      <c r="B30" s="5" t="s">
        <v>27</v>
      </c>
      <c r="C30" s="4">
        <v>0.72</v>
      </c>
      <c r="D30" s="5">
        <v>4</v>
      </c>
      <c r="E30" s="12">
        <v>28.793</v>
      </c>
      <c r="F30" s="4">
        <f t="shared" si="0"/>
        <v>20.73096</v>
      </c>
      <c r="G30" s="4">
        <f t="shared" si="1"/>
        <v>10.36548</v>
      </c>
      <c r="H30" s="4">
        <f t="shared" si="2"/>
        <v>1.7621316</v>
      </c>
      <c r="I30" s="4">
        <f t="shared" si="3"/>
        <v>32.858571600000005</v>
      </c>
      <c r="J30" s="4">
        <f t="shared" si="4"/>
        <v>8.608945759200001</v>
      </c>
      <c r="K30" s="4">
        <f t="shared" si="5"/>
        <v>41.4675173592</v>
      </c>
      <c r="L30" s="4">
        <f t="shared" si="6"/>
        <v>35.24738975532</v>
      </c>
      <c r="M30" s="4">
        <f t="shared" si="7"/>
        <v>76.71490711452</v>
      </c>
      <c r="N30" s="4">
        <f t="shared" si="8"/>
        <v>19.17872677863</v>
      </c>
      <c r="O30" s="4">
        <f t="shared" si="9"/>
        <v>95.89363389315</v>
      </c>
      <c r="P30" s="4">
        <f t="shared" si="10"/>
        <v>17.260854100767</v>
      </c>
      <c r="Q30" s="13">
        <f t="shared" si="12"/>
        <v>113.154487993917</v>
      </c>
    </row>
    <row r="31" spans="1:17" ht="65.25" customHeight="1" hidden="1">
      <c r="A31" s="8" t="s">
        <v>21</v>
      </c>
      <c r="B31" s="5" t="s">
        <v>38</v>
      </c>
      <c r="C31" s="4">
        <v>3.7</v>
      </c>
      <c r="D31" s="5">
        <v>4</v>
      </c>
      <c r="E31" s="12">
        <v>28.793</v>
      </c>
      <c r="F31" s="4">
        <f t="shared" si="0"/>
        <v>106.53410000000001</v>
      </c>
      <c r="G31" s="4">
        <f t="shared" si="1"/>
        <v>53.267050000000005</v>
      </c>
      <c r="H31" s="4">
        <f t="shared" si="2"/>
        <v>9.0553985</v>
      </c>
      <c r="I31" s="4">
        <f t="shared" si="3"/>
        <v>168.8565485</v>
      </c>
      <c r="J31" s="4">
        <f t="shared" si="4"/>
        <v>44.240415707000004</v>
      </c>
      <c r="K31" s="4">
        <f t="shared" si="5"/>
        <v>213.096964207</v>
      </c>
      <c r="L31" s="4">
        <f t="shared" si="6"/>
        <v>181.13241957595</v>
      </c>
      <c r="M31" s="4">
        <f t="shared" si="7"/>
        <v>394.22938378295</v>
      </c>
      <c r="N31" s="4">
        <f t="shared" si="8"/>
        <v>98.5573459457375</v>
      </c>
      <c r="O31" s="4">
        <f t="shared" si="9"/>
        <v>492.7867297286875</v>
      </c>
      <c r="P31" s="4">
        <f t="shared" si="10"/>
        <v>88.70161135116375</v>
      </c>
      <c r="Q31" s="13">
        <f t="shared" si="12"/>
        <v>581.4883410798512</v>
      </c>
    </row>
    <row r="32" spans="1:17" ht="54.75" customHeight="1" hidden="1">
      <c r="A32" s="8" t="s">
        <v>22</v>
      </c>
      <c r="B32" s="5" t="s">
        <v>38</v>
      </c>
      <c r="C32" s="4">
        <v>1.4</v>
      </c>
      <c r="D32" s="5">
        <v>4</v>
      </c>
      <c r="E32" s="12">
        <v>28.793</v>
      </c>
      <c r="F32" s="4">
        <f t="shared" si="0"/>
        <v>40.310199999999995</v>
      </c>
      <c r="G32" s="4">
        <f t="shared" si="1"/>
        <v>20.155099999999997</v>
      </c>
      <c r="H32" s="4">
        <f t="shared" si="2"/>
        <v>3.426367</v>
      </c>
      <c r="I32" s="4">
        <f t="shared" si="3"/>
        <v>63.89166699999999</v>
      </c>
      <c r="J32" s="4">
        <f t="shared" si="4"/>
        <v>16.739616754</v>
      </c>
      <c r="K32" s="4">
        <f t="shared" si="5"/>
        <v>80.631283754</v>
      </c>
      <c r="L32" s="4">
        <f t="shared" si="6"/>
        <v>68.5365911909</v>
      </c>
      <c r="M32" s="4">
        <f t="shared" si="7"/>
        <v>149.1678749449</v>
      </c>
      <c r="N32" s="4">
        <f t="shared" si="8"/>
        <v>37.291968736225</v>
      </c>
      <c r="O32" s="4">
        <f t="shared" si="9"/>
        <v>186.459843681125</v>
      </c>
      <c r="P32" s="4">
        <f t="shared" si="10"/>
        <v>33.562771862602496</v>
      </c>
      <c r="Q32" s="13">
        <f t="shared" si="12"/>
        <v>220.02261554372748</v>
      </c>
    </row>
    <row r="33" spans="1:17" ht="60.75" customHeight="1" hidden="1">
      <c r="A33" s="8" t="s">
        <v>23</v>
      </c>
      <c r="B33" s="5" t="s">
        <v>38</v>
      </c>
      <c r="C33" s="4">
        <v>1</v>
      </c>
      <c r="D33" s="5">
        <v>4</v>
      </c>
      <c r="E33" s="12">
        <v>28.793</v>
      </c>
      <c r="F33" s="4">
        <f t="shared" si="0"/>
        <v>28.793</v>
      </c>
      <c r="G33" s="4">
        <f t="shared" si="1"/>
        <v>14.3965</v>
      </c>
      <c r="H33" s="4">
        <f t="shared" si="2"/>
        <v>2.4474050000000003</v>
      </c>
      <c r="I33" s="4">
        <f t="shared" si="3"/>
        <v>45.636905</v>
      </c>
      <c r="J33" s="4">
        <f t="shared" si="4"/>
        <v>11.95686911</v>
      </c>
      <c r="K33" s="4">
        <f t="shared" si="5"/>
        <v>57.59377411</v>
      </c>
      <c r="L33" s="4">
        <f t="shared" si="6"/>
        <v>48.954707993499994</v>
      </c>
      <c r="M33" s="4">
        <f t="shared" si="7"/>
        <v>106.54848210349999</v>
      </c>
      <c r="N33" s="4">
        <f t="shared" si="8"/>
        <v>26.637120525874998</v>
      </c>
      <c r="O33" s="4">
        <f t="shared" si="9"/>
        <v>133.18560262937498</v>
      </c>
      <c r="P33" s="4">
        <f t="shared" si="10"/>
        <v>23.973408473287495</v>
      </c>
      <c r="Q33" s="13">
        <f>O33+P33</f>
        <v>157.15901110266248</v>
      </c>
    </row>
    <row r="34" spans="1:17" ht="98.25" customHeight="1" hidden="1">
      <c r="A34" s="8" t="s">
        <v>47</v>
      </c>
      <c r="B34" s="5" t="s">
        <v>38</v>
      </c>
      <c r="C34" s="4">
        <v>1.44</v>
      </c>
      <c r="D34" s="5">
        <v>4</v>
      </c>
      <c r="E34" s="12">
        <v>28.793</v>
      </c>
      <c r="F34" s="4">
        <f t="shared" si="0"/>
        <v>41.46192</v>
      </c>
      <c r="G34" s="4">
        <f t="shared" si="1"/>
        <v>20.73096</v>
      </c>
      <c r="H34" s="4">
        <f t="shared" si="2"/>
        <v>3.5242632</v>
      </c>
      <c r="I34" s="4">
        <f t="shared" si="3"/>
        <v>65.71714320000001</v>
      </c>
      <c r="J34" s="4">
        <f t="shared" si="4"/>
        <v>17.217891518400002</v>
      </c>
      <c r="K34" s="4">
        <f t="shared" si="5"/>
        <v>82.9350347184</v>
      </c>
      <c r="L34" s="4">
        <f t="shared" si="6"/>
        <v>70.49477951064</v>
      </c>
      <c r="M34" s="4">
        <f t="shared" si="7"/>
        <v>153.42981422904</v>
      </c>
      <c r="N34" s="4">
        <f t="shared" si="8"/>
        <v>38.35745355726</v>
      </c>
      <c r="O34" s="4">
        <f t="shared" si="9"/>
        <v>191.7872677863</v>
      </c>
      <c r="P34" s="4">
        <f t="shared" si="10"/>
        <v>34.521708201534</v>
      </c>
      <c r="Q34" s="13">
        <f>O34+P34</f>
        <v>226.308975987834</v>
      </c>
    </row>
    <row r="35" spans="1:17" ht="93" customHeight="1">
      <c r="A35" s="8" t="s">
        <v>67</v>
      </c>
      <c r="B35" s="5" t="s">
        <v>38</v>
      </c>
      <c r="C35" s="4">
        <v>1.44</v>
      </c>
      <c r="D35" s="5">
        <v>4</v>
      </c>
      <c r="E35" s="12">
        <v>51.282</v>
      </c>
      <c r="F35" s="4">
        <f>C35*E35</f>
        <v>73.84607999999999</v>
      </c>
      <c r="G35" s="4">
        <f t="shared" si="1"/>
        <v>36.92303999999999</v>
      </c>
      <c r="H35" s="4">
        <f>F35*9.5%</f>
        <v>7.015377599999999</v>
      </c>
      <c r="I35" s="4">
        <f>SUM(F35:H35)</f>
        <v>117.78449759999998</v>
      </c>
      <c r="J35" s="4">
        <f>I35*30.8%</f>
        <v>36.277625260799994</v>
      </c>
      <c r="K35" s="4">
        <f>I35+J35</f>
        <v>154.06212286079997</v>
      </c>
      <c r="L35" s="4">
        <f>K35*27%</f>
        <v>41.59677317241599</v>
      </c>
      <c r="M35" s="4">
        <f>K35+L35</f>
        <v>195.65889603321597</v>
      </c>
      <c r="N35" s="4">
        <f t="shared" si="8"/>
        <v>48.91472400830399</v>
      </c>
      <c r="O35" s="4">
        <f>M35+N35</f>
        <v>244.57362004151997</v>
      </c>
      <c r="P35" s="4">
        <f t="shared" si="10"/>
        <v>44.0232516074736</v>
      </c>
      <c r="Q35" s="13">
        <f>O35+P35</f>
        <v>288.59687164899356</v>
      </c>
    </row>
    <row r="36" spans="1:17" ht="72.75" customHeight="1">
      <c r="A36" s="8" t="s">
        <v>48</v>
      </c>
      <c r="B36" s="5" t="s">
        <v>38</v>
      </c>
      <c r="C36" s="4">
        <v>3.6</v>
      </c>
      <c r="D36" s="5">
        <v>4</v>
      </c>
      <c r="E36" s="12">
        <v>51.282</v>
      </c>
      <c r="F36" s="4">
        <f t="shared" si="0"/>
        <v>184.6152</v>
      </c>
      <c r="G36" s="4">
        <f t="shared" si="1"/>
        <v>92.3076</v>
      </c>
      <c r="H36" s="4">
        <f aca="true" t="shared" si="13" ref="H36:H58">F36*9.5%</f>
        <v>17.538444</v>
      </c>
      <c r="I36" s="4">
        <f t="shared" si="3"/>
        <v>294.46124399999997</v>
      </c>
      <c r="J36" s="4">
        <f aca="true" t="shared" si="14" ref="J36:J58">I36*30.8%</f>
        <v>90.69406315199998</v>
      </c>
      <c r="K36" s="4">
        <f t="shared" si="5"/>
        <v>385.155307152</v>
      </c>
      <c r="L36" s="4">
        <f aca="true" t="shared" si="15" ref="L36:L58">K36*27%</f>
        <v>103.99193293104</v>
      </c>
      <c r="M36" s="4">
        <f t="shared" si="7"/>
        <v>489.14724008303995</v>
      </c>
      <c r="N36" s="4">
        <f t="shared" si="8"/>
        <v>122.28681002075999</v>
      </c>
      <c r="O36" s="4">
        <f t="shared" si="9"/>
        <v>611.4340501037999</v>
      </c>
      <c r="P36" s="4">
        <f t="shared" si="10"/>
        <v>110.05812901868399</v>
      </c>
      <c r="Q36" s="13">
        <f>O36+P36</f>
        <v>721.4921791224839</v>
      </c>
    </row>
    <row r="37" spans="1:17" ht="72" customHeight="1">
      <c r="A37" s="8" t="s">
        <v>49</v>
      </c>
      <c r="B37" s="5" t="s">
        <v>38</v>
      </c>
      <c r="C37" s="4">
        <v>2.88</v>
      </c>
      <c r="D37" s="5">
        <v>4</v>
      </c>
      <c r="E37" s="12">
        <v>51.282</v>
      </c>
      <c r="F37" s="4">
        <f t="shared" si="0"/>
        <v>147.69215999999997</v>
      </c>
      <c r="G37" s="4">
        <f t="shared" si="1"/>
        <v>73.84607999999999</v>
      </c>
      <c r="H37" s="4">
        <f t="shared" si="13"/>
        <v>14.030755199999998</v>
      </c>
      <c r="I37" s="4">
        <f t="shared" si="3"/>
        <v>235.56899519999996</v>
      </c>
      <c r="J37" s="4">
        <f t="shared" si="14"/>
        <v>72.55525052159999</v>
      </c>
      <c r="K37" s="4">
        <f t="shared" si="5"/>
        <v>308.12424572159995</v>
      </c>
      <c r="L37" s="4">
        <f t="shared" si="15"/>
        <v>83.19354634483199</v>
      </c>
      <c r="M37" s="4">
        <f t="shared" si="7"/>
        <v>391.31779206643193</v>
      </c>
      <c r="N37" s="4">
        <f t="shared" si="8"/>
        <v>97.82944801660798</v>
      </c>
      <c r="O37" s="4">
        <f t="shared" si="9"/>
        <v>489.14724008303995</v>
      </c>
      <c r="P37" s="4">
        <f t="shared" si="10"/>
        <v>88.0465032149472</v>
      </c>
      <c r="Q37" s="13">
        <f>O37+P37</f>
        <v>577.1937432979871</v>
      </c>
    </row>
    <row r="38" spans="1:17" ht="69.75" customHeight="1">
      <c r="A38" s="8" t="s">
        <v>50</v>
      </c>
      <c r="B38" s="5" t="s">
        <v>38</v>
      </c>
      <c r="C38" s="4">
        <v>4.32</v>
      </c>
      <c r="D38" s="5">
        <v>4</v>
      </c>
      <c r="E38" s="12">
        <v>51.282</v>
      </c>
      <c r="F38" s="4">
        <f t="shared" si="0"/>
        <v>221.53824</v>
      </c>
      <c r="G38" s="4">
        <f t="shared" si="1"/>
        <v>110.76912</v>
      </c>
      <c r="H38" s="4">
        <f t="shared" si="13"/>
        <v>21.0461328</v>
      </c>
      <c r="I38" s="4">
        <f t="shared" si="3"/>
        <v>353.3534928</v>
      </c>
      <c r="J38" s="4">
        <f t="shared" si="14"/>
        <v>108.83287578240001</v>
      </c>
      <c r="K38" s="4">
        <f t="shared" si="5"/>
        <v>462.18636858240006</v>
      </c>
      <c r="L38" s="4">
        <f t="shared" si="15"/>
        <v>124.79031951724802</v>
      </c>
      <c r="M38" s="4">
        <f t="shared" si="7"/>
        <v>586.9766880996481</v>
      </c>
      <c r="N38" s="4">
        <f t="shared" si="8"/>
        <v>146.74417202491202</v>
      </c>
      <c r="O38" s="4">
        <f t="shared" si="9"/>
        <v>733.7208601245601</v>
      </c>
      <c r="P38" s="4">
        <f t="shared" si="10"/>
        <v>132.0697548224208</v>
      </c>
      <c r="Q38" s="13">
        <f aca="true" t="shared" si="16" ref="Q38:Q53">O38+P38</f>
        <v>865.7906149469809</v>
      </c>
    </row>
    <row r="39" spans="1:17" ht="60.75" customHeight="1">
      <c r="A39" s="8" t="s">
        <v>51</v>
      </c>
      <c r="B39" s="5" t="s">
        <v>38</v>
      </c>
      <c r="C39" s="4">
        <v>6.72</v>
      </c>
      <c r="D39" s="5">
        <v>4</v>
      </c>
      <c r="E39" s="12">
        <v>51.282</v>
      </c>
      <c r="F39" s="4">
        <f t="shared" si="0"/>
        <v>344.61503999999996</v>
      </c>
      <c r="G39" s="4">
        <f t="shared" si="1"/>
        <v>172.30751999999998</v>
      </c>
      <c r="H39" s="4">
        <f t="shared" si="13"/>
        <v>32.738428799999994</v>
      </c>
      <c r="I39" s="4">
        <f t="shared" si="3"/>
        <v>549.6609887999999</v>
      </c>
      <c r="J39" s="4">
        <f t="shared" si="14"/>
        <v>169.29558455039998</v>
      </c>
      <c r="K39" s="4">
        <f t="shared" si="5"/>
        <v>718.9565733503999</v>
      </c>
      <c r="L39" s="4">
        <f t="shared" si="15"/>
        <v>194.118274804608</v>
      </c>
      <c r="M39" s="4">
        <f t="shared" si="7"/>
        <v>913.0748481550079</v>
      </c>
      <c r="N39" s="4">
        <f t="shared" si="8"/>
        <v>228.26871203875197</v>
      </c>
      <c r="O39" s="4">
        <f t="shared" si="9"/>
        <v>1141.34356019376</v>
      </c>
      <c r="P39" s="4">
        <f t="shared" si="10"/>
        <v>205.44184083487679</v>
      </c>
      <c r="Q39" s="13">
        <f t="shared" si="16"/>
        <v>1346.7854010286367</v>
      </c>
    </row>
    <row r="40" spans="1:17" ht="83.25" customHeight="1">
      <c r="A40" s="8" t="s">
        <v>52</v>
      </c>
      <c r="B40" s="5" t="s">
        <v>38</v>
      </c>
      <c r="C40" s="4">
        <v>2.45</v>
      </c>
      <c r="D40" s="5">
        <v>4</v>
      </c>
      <c r="E40" s="12">
        <v>51.282</v>
      </c>
      <c r="F40" s="4">
        <f t="shared" si="0"/>
        <v>125.6409</v>
      </c>
      <c r="G40" s="4">
        <f t="shared" si="1"/>
        <v>62.82045</v>
      </c>
      <c r="H40" s="4">
        <f t="shared" si="13"/>
        <v>11.9358855</v>
      </c>
      <c r="I40" s="4">
        <f t="shared" si="3"/>
        <v>200.39723550000002</v>
      </c>
      <c r="J40" s="4">
        <f t="shared" si="14"/>
        <v>61.722348534000005</v>
      </c>
      <c r="K40" s="4">
        <f t="shared" si="5"/>
        <v>262.119584034</v>
      </c>
      <c r="L40" s="4">
        <f t="shared" si="15"/>
        <v>70.77228768918</v>
      </c>
      <c r="M40" s="4">
        <f t="shared" si="7"/>
        <v>332.89187172318003</v>
      </c>
      <c r="N40" s="4">
        <f t="shared" si="8"/>
        <v>83.22296793079501</v>
      </c>
      <c r="O40" s="4">
        <f t="shared" si="9"/>
        <v>416.114839653975</v>
      </c>
      <c r="P40" s="4">
        <f t="shared" si="10"/>
        <v>74.9006711377155</v>
      </c>
      <c r="Q40" s="13">
        <f t="shared" si="16"/>
        <v>491.01551079169053</v>
      </c>
    </row>
    <row r="41" spans="1:17" ht="37.5" customHeight="1">
      <c r="A41" s="8" t="s">
        <v>53</v>
      </c>
      <c r="B41" s="5" t="s">
        <v>38</v>
      </c>
      <c r="C41" s="4">
        <v>4</v>
      </c>
      <c r="D41" s="5">
        <v>4</v>
      </c>
      <c r="E41" s="12">
        <v>51.282</v>
      </c>
      <c r="F41" s="4">
        <f t="shared" si="0"/>
        <v>205.128</v>
      </c>
      <c r="G41" s="4">
        <f t="shared" si="1"/>
        <v>102.564</v>
      </c>
      <c r="H41" s="4">
        <f t="shared" si="13"/>
        <v>19.48716</v>
      </c>
      <c r="I41" s="4">
        <f t="shared" si="3"/>
        <v>327.17916</v>
      </c>
      <c r="J41" s="4">
        <f t="shared" si="14"/>
        <v>100.77118128000001</v>
      </c>
      <c r="K41" s="4">
        <f t="shared" si="5"/>
        <v>427.95034128000003</v>
      </c>
      <c r="L41" s="4">
        <f t="shared" si="15"/>
        <v>115.54659214560002</v>
      </c>
      <c r="M41" s="4">
        <f t="shared" si="7"/>
        <v>543.4969334256</v>
      </c>
      <c r="N41" s="4">
        <f t="shared" si="8"/>
        <v>135.8742333564</v>
      </c>
      <c r="O41" s="4">
        <f t="shared" si="9"/>
        <v>679.371166782</v>
      </c>
      <c r="P41" s="4">
        <f t="shared" si="10"/>
        <v>122.28681002076</v>
      </c>
      <c r="Q41" s="13">
        <f>O41+P41</f>
        <v>801.65797680276</v>
      </c>
    </row>
    <row r="42" spans="1:17" ht="97.5" customHeight="1">
      <c r="A42" s="8" t="s">
        <v>54</v>
      </c>
      <c r="B42" s="5" t="s">
        <v>38</v>
      </c>
      <c r="C42" s="4">
        <v>5.04</v>
      </c>
      <c r="D42" s="5">
        <v>4</v>
      </c>
      <c r="E42" s="12">
        <v>51.282</v>
      </c>
      <c r="F42" s="4">
        <f t="shared" si="0"/>
        <v>258.46128</v>
      </c>
      <c r="G42" s="4">
        <f t="shared" si="1"/>
        <v>129.23064</v>
      </c>
      <c r="H42" s="4">
        <f t="shared" si="13"/>
        <v>24.5538216</v>
      </c>
      <c r="I42" s="4">
        <f t="shared" si="3"/>
        <v>412.2457416</v>
      </c>
      <c r="J42" s="4">
        <f t="shared" si="14"/>
        <v>126.97168841279999</v>
      </c>
      <c r="K42" s="4">
        <f t="shared" si="5"/>
        <v>539.2174300127999</v>
      </c>
      <c r="L42" s="4">
        <f t="shared" si="15"/>
        <v>145.588706103456</v>
      </c>
      <c r="M42" s="4">
        <f t="shared" si="7"/>
        <v>684.8061361162559</v>
      </c>
      <c r="N42" s="4">
        <f t="shared" si="8"/>
        <v>171.20153402906396</v>
      </c>
      <c r="O42" s="4">
        <f t="shared" si="9"/>
        <v>856.0076701453198</v>
      </c>
      <c r="P42" s="4">
        <f t="shared" si="10"/>
        <v>154.08138062615757</v>
      </c>
      <c r="Q42" s="13">
        <f t="shared" si="16"/>
        <v>1010.0890507714773</v>
      </c>
    </row>
    <row r="43" spans="1:17" ht="68.25" customHeight="1">
      <c r="A43" s="8" t="s">
        <v>55</v>
      </c>
      <c r="B43" s="5" t="s">
        <v>38</v>
      </c>
      <c r="C43" s="4">
        <v>8.5</v>
      </c>
      <c r="D43" s="5">
        <v>4</v>
      </c>
      <c r="E43" s="12">
        <v>51.282</v>
      </c>
      <c r="F43" s="4">
        <f t="shared" si="0"/>
        <v>435.897</v>
      </c>
      <c r="G43" s="4">
        <f t="shared" si="1"/>
        <v>217.9485</v>
      </c>
      <c r="H43" s="4">
        <f t="shared" si="13"/>
        <v>41.410215</v>
      </c>
      <c r="I43" s="4">
        <f t="shared" si="3"/>
        <v>695.255715</v>
      </c>
      <c r="J43" s="4">
        <f t="shared" si="14"/>
        <v>214.13876022</v>
      </c>
      <c r="K43" s="4">
        <f t="shared" si="5"/>
        <v>909.39447522</v>
      </c>
      <c r="L43" s="4">
        <f t="shared" si="15"/>
        <v>245.5365083094</v>
      </c>
      <c r="M43" s="4">
        <f t="shared" si="7"/>
        <v>1154.9309835294</v>
      </c>
      <c r="N43" s="4">
        <f t="shared" si="8"/>
        <v>288.73274588235</v>
      </c>
      <c r="O43" s="4">
        <f t="shared" si="9"/>
        <v>1443.66372941175</v>
      </c>
      <c r="P43" s="4">
        <f t="shared" si="10"/>
        <v>259.859471294115</v>
      </c>
      <c r="Q43" s="13">
        <f t="shared" si="16"/>
        <v>1703.5232007058648</v>
      </c>
    </row>
    <row r="44" spans="1:17" ht="83.25" customHeight="1">
      <c r="A44" s="8" t="s">
        <v>56</v>
      </c>
      <c r="B44" s="5" t="s">
        <v>38</v>
      </c>
      <c r="C44" s="4">
        <v>4.6</v>
      </c>
      <c r="D44" s="5">
        <v>4</v>
      </c>
      <c r="E44" s="12">
        <v>51.282</v>
      </c>
      <c r="F44" s="4">
        <f t="shared" si="0"/>
        <v>235.89719999999997</v>
      </c>
      <c r="G44" s="4">
        <f t="shared" si="1"/>
        <v>117.94859999999998</v>
      </c>
      <c r="H44" s="4">
        <f t="shared" si="13"/>
        <v>22.410234</v>
      </c>
      <c r="I44" s="4">
        <f t="shared" si="3"/>
        <v>376.25603399999994</v>
      </c>
      <c r="J44" s="4">
        <f t="shared" si="14"/>
        <v>115.88685847199999</v>
      </c>
      <c r="K44" s="4">
        <f t="shared" si="5"/>
        <v>492.1428924719999</v>
      </c>
      <c r="L44" s="4">
        <f t="shared" si="15"/>
        <v>132.87858096743997</v>
      </c>
      <c r="M44" s="4">
        <f t="shared" si="7"/>
        <v>625.0214734394399</v>
      </c>
      <c r="N44" s="4">
        <f t="shared" si="8"/>
        <v>156.25536835985997</v>
      </c>
      <c r="O44" s="4">
        <f t="shared" si="9"/>
        <v>781.2768417992999</v>
      </c>
      <c r="P44" s="4">
        <f t="shared" si="10"/>
        <v>140.62983152387397</v>
      </c>
      <c r="Q44" s="13">
        <f t="shared" si="16"/>
        <v>921.9066733231739</v>
      </c>
    </row>
    <row r="45" spans="1:17" ht="70.5" customHeight="1">
      <c r="A45" s="8" t="s">
        <v>57</v>
      </c>
      <c r="B45" s="5" t="s">
        <v>38</v>
      </c>
      <c r="C45" s="4">
        <v>7.92</v>
      </c>
      <c r="D45" s="5">
        <v>4</v>
      </c>
      <c r="E45" s="12">
        <v>51.282</v>
      </c>
      <c r="F45" s="4">
        <f t="shared" si="0"/>
        <v>406.15344</v>
      </c>
      <c r="G45" s="4">
        <f t="shared" si="1"/>
        <v>203.07672</v>
      </c>
      <c r="H45" s="4">
        <f t="shared" si="13"/>
        <v>38.5845768</v>
      </c>
      <c r="I45" s="4">
        <f t="shared" si="3"/>
        <v>647.8147368</v>
      </c>
      <c r="J45" s="4">
        <f t="shared" si="14"/>
        <v>199.5269389344</v>
      </c>
      <c r="K45" s="4">
        <f t="shared" si="5"/>
        <v>847.3416757344</v>
      </c>
      <c r="L45" s="4">
        <f t="shared" si="15"/>
        <v>228.78225244828803</v>
      </c>
      <c r="M45" s="4">
        <f t="shared" si="7"/>
        <v>1076.1239281826881</v>
      </c>
      <c r="N45" s="4">
        <f t="shared" si="8"/>
        <v>269.03098204567203</v>
      </c>
      <c r="O45" s="4">
        <f t="shared" si="9"/>
        <v>1345.1549102283602</v>
      </c>
      <c r="P45" s="4">
        <f t="shared" si="10"/>
        <v>242.12788384110482</v>
      </c>
      <c r="Q45" s="13">
        <f t="shared" si="16"/>
        <v>1587.2827940694651</v>
      </c>
    </row>
    <row r="46" spans="1:17" ht="69.75" customHeight="1">
      <c r="A46" s="8" t="s">
        <v>66</v>
      </c>
      <c r="B46" s="5" t="s">
        <v>38</v>
      </c>
      <c r="C46" s="4">
        <v>9.7</v>
      </c>
      <c r="D46" s="5">
        <v>4</v>
      </c>
      <c r="E46" s="12">
        <v>51.282</v>
      </c>
      <c r="F46" s="4">
        <f t="shared" si="0"/>
        <v>497.4353999999999</v>
      </c>
      <c r="G46" s="4">
        <f t="shared" si="1"/>
        <v>248.71769999999995</v>
      </c>
      <c r="H46" s="4">
        <f t="shared" si="13"/>
        <v>47.25636299999999</v>
      </c>
      <c r="I46" s="4">
        <f t="shared" si="3"/>
        <v>793.4094629999998</v>
      </c>
      <c r="J46" s="4">
        <f t="shared" si="14"/>
        <v>244.37011460399995</v>
      </c>
      <c r="K46" s="4">
        <f t="shared" si="5"/>
        <v>1037.7795776039998</v>
      </c>
      <c r="L46" s="4">
        <f t="shared" si="15"/>
        <v>280.20048595308</v>
      </c>
      <c r="M46" s="4">
        <f t="shared" si="7"/>
        <v>1317.9800635570798</v>
      </c>
      <c r="N46" s="4">
        <f t="shared" si="8"/>
        <v>329.49501588926995</v>
      </c>
      <c r="O46" s="4">
        <f t="shared" si="9"/>
        <v>1647.4750794463498</v>
      </c>
      <c r="P46" s="4">
        <f t="shared" si="10"/>
        <v>296.545514300343</v>
      </c>
      <c r="Q46" s="13">
        <f t="shared" si="16"/>
        <v>1944.0205937466928</v>
      </c>
    </row>
    <row r="47" spans="1:17" ht="63.75" customHeight="1">
      <c r="A47" s="8" t="s">
        <v>58</v>
      </c>
      <c r="B47" s="5" t="s">
        <v>38</v>
      </c>
      <c r="C47" s="4">
        <v>15.8</v>
      </c>
      <c r="D47" s="5">
        <v>4</v>
      </c>
      <c r="E47" s="12">
        <v>51.282</v>
      </c>
      <c r="F47" s="4">
        <f t="shared" si="0"/>
        <v>810.2556</v>
      </c>
      <c r="G47" s="4">
        <f t="shared" si="1"/>
        <v>405.1278</v>
      </c>
      <c r="H47" s="4">
        <f t="shared" si="13"/>
        <v>76.974282</v>
      </c>
      <c r="I47" s="4">
        <f t="shared" si="3"/>
        <v>1292.3576819999998</v>
      </c>
      <c r="J47" s="4">
        <f t="shared" si="14"/>
        <v>398.04616605599995</v>
      </c>
      <c r="K47" s="4">
        <f t="shared" si="5"/>
        <v>1690.4038480559998</v>
      </c>
      <c r="L47" s="4">
        <f t="shared" si="15"/>
        <v>456.40903897512</v>
      </c>
      <c r="M47" s="4">
        <f t="shared" si="7"/>
        <v>2146.8128870311198</v>
      </c>
      <c r="N47" s="4">
        <f t="shared" si="8"/>
        <v>536.7032217577799</v>
      </c>
      <c r="O47" s="4">
        <f t="shared" si="9"/>
        <v>2683.5161087888996</v>
      </c>
      <c r="P47" s="4">
        <f t="shared" si="10"/>
        <v>483.0328995820019</v>
      </c>
      <c r="Q47" s="13">
        <f t="shared" si="16"/>
        <v>3166.5490083709014</v>
      </c>
    </row>
    <row r="48" spans="1:17" ht="66" customHeight="1">
      <c r="A48" s="8" t="s">
        <v>59</v>
      </c>
      <c r="B48" s="5" t="s">
        <v>25</v>
      </c>
      <c r="C48" s="4">
        <v>2.4</v>
      </c>
      <c r="D48" s="5">
        <v>4</v>
      </c>
      <c r="E48" s="12">
        <v>51.282</v>
      </c>
      <c r="F48" s="4">
        <f t="shared" si="0"/>
        <v>123.07679999999999</v>
      </c>
      <c r="G48" s="4">
        <f t="shared" si="1"/>
        <v>61.538399999999996</v>
      </c>
      <c r="H48" s="4">
        <f t="shared" si="13"/>
        <v>11.692295999999999</v>
      </c>
      <c r="I48" s="4">
        <f t="shared" si="3"/>
        <v>196.307496</v>
      </c>
      <c r="J48" s="4">
        <f t="shared" si="14"/>
        <v>60.46270876799999</v>
      </c>
      <c r="K48" s="4">
        <f t="shared" si="5"/>
        <v>256.770204768</v>
      </c>
      <c r="L48" s="4">
        <f t="shared" si="15"/>
        <v>69.32795528736</v>
      </c>
      <c r="M48" s="4">
        <f t="shared" si="7"/>
        <v>326.09816005536</v>
      </c>
      <c r="N48" s="4">
        <f t="shared" si="8"/>
        <v>81.52454001384</v>
      </c>
      <c r="O48" s="4">
        <f t="shared" si="9"/>
        <v>407.6227000692</v>
      </c>
      <c r="P48" s="4">
        <f t="shared" si="10"/>
        <v>73.372086012456</v>
      </c>
      <c r="Q48" s="13">
        <f t="shared" si="16"/>
        <v>480.994786081656</v>
      </c>
    </row>
    <row r="49" spans="1:17" ht="39.75" customHeight="1">
      <c r="A49" s="8" t="s">
        <v>64</v>
      </c>
      <c r="B49" s="5" t="s">
        <v>25</v>
      </c>
      <c r="C49" s="4">
        <v>3.3</v>
      </c>
      <c r="D49" s="5">
        <v>4</v>
      </c>
      <c r="E49" s="12">
        <v>51.282</v>
      </c>
      <c r="F49" s="4">
        <f t="shared" si="0"/>
        <v>169.23059999999998</v>
      </c>
      <c r="G49" s="4">
        <f t="shared" si="1"/>
        <v>84.61529999999999</v>
      </c>
      <c r="H49" s="4">
        <f t="shared" si="13"/>
        <v>16.076907</v>
      </c>
      <c r="I49" s="4">
        <f t="shared" si="3"/>
        <v>269.922807</v>
      </c>
      <c r="J49" s="4">
        <f t="shared" si="14"/>
        <v>83.13622455599999</v>
      </c>
      <c r="K49" s="4">
        <f t="shared" si="5"/>
        <v>353.059031556</v>
      </c>
      <c r="L49" s="4">
        <f t="shared" si="15"/>
        <v>95.32593852012</v>
      </c>
      <c r="M49" s="4">
        <f t="shared" si="7"/>
        <v>448.38497007612</v>
      </c>
      <c r="N49" s="4">
        <f t="shared" si="8"/>
        <v>112.09624251903</v>
      </c>
      <c r="O49" s="4">
        <f t="shared" si="9"/>
        <v>560.48121259515</v>
      </c>
      <c r="P49" s="4">
        <f t="shared" si="10"/>
        <v>100.886618267127</v>
      </c>
      <c r="Q49" s="13">
        <f t="shared" si="16"/>
        <v>661.3678308622771</v>
      </c>
    </row>
    <row r="50" spans="1:17" ht="33" customHeight="1">
      <c r="A50" s="8" t="s">
        <v>60</v>
      </c>
      <c r="B50" s="5" t="s">
        <v>25</v>
      </c>
      <c r="C50" s="4">
        <v>4.18</v>
      </c>
      <c r="D50" s="5">
        <v>4</v>
      </c>
      <c r="E50" s="12">
        <v>51.282</v>
      </c>
      <c r="F50" s="4">
        <f t="shared" si="0"/>
        <v>214.35875999999996</v>
      </c>
      <c r="G50" s="4">
        <f t="shared" si="1"/>
        <v>107.17937999999998</v>
      </c>
      <c r="H50" s="4">
        <f t="shared" si="13"/>
        <v>20.364082199999995</v>
      </c>
      <c r="I50" s="4">
        <f t="shared" si="3"/>
        <v>341.9022221999999</v>
      </c>
      <c r="J50" s="4">
        <f t="shared" si="14"/>
        <v>105.30588443759997</v>
      </c>
      <c r="K50" s="4">
        <f t="shared" si="5"/>
        <v>447.2081066375999</v>
      </c>
      <c r="L50" s="4">
        <f t="shared" si="15"/>
        <v>120.74618879215198</v>
      </c>
      <c r="M50" s="4">
        <f t="shared" si="7"/>
        <v>567.9542954297518</v>
      </c>
      <c r="N50" s="4">
        <f t="shared" si="8"/>
        <v>141.98857385743796</v>
      </c>
      <c r="O50" s="4">
        <f t="shared" si="9"/>
        <v>709.9428692871898</v>
      </c>
      <c r="P50" s="4">
        <f t="shared" si="10"/>
        <v>127.78971647169415</v>
      </c>
      <c r="Q50" s="13">
        <f t="shared" si="16"/>
        <v>837.7325857588839</v>
      </c>
    </row>
    <row r="51" spans="1:17" ht="25.5" customHeight="1">
      <c r="A51" s="8" t="s">
        <v>61</v>
      </c>
      <c r="B51" s="5" t="s">
        <v>25</v>
      </c>
      <c r="C51" s="4">
        <v>5.1</v>
      </c>
      <c r="D51" s="5">
        <v>4</v>
      </c>
      <c r="E51" s="12">
        <v>51.282</v>
      </c>
      <c r="F51" s="4">
        <f t="shared" si="0"/>
        <v>261.53819999999996</v>
      </c>
      <c r="G51" s="4">
        <f t="shared" si="1"/>
        <v>130.76909999999998</v>
      </c>
      <c r="H51" s="4">
        <f t="shared" si="13"/>
        <v>24.846128999999998</v>
      </c>
      <c r="I51" s="4">
        <f t="shared" si="3"/>
        <v>417.15342899999996</v>
      </c>
      <c r="J51" s="4">
        <f t="shared" si="14"/>
        <v>128.48325613199998</v>
      </c>
      <c r="K51" s="4">
        <f t="shared" si="5"/>
        <v>545.6366851319999</v>
      </c>
      <c r="L51" s="4">
        <f t="shared" si="15"/>
        <v>147.32190498563997</v>
      </c>
      <c r="M51" s="4">
        <f t="shared" si="7"/>
        <v>692.9585901176399</v>
      </c>
      <c r="N51" s="4">
        <f t="shared" si="8"/>
        <v>173.23964752940998</v>
      </c>
      <c r="O51" s="4">
        <f t="shared" si="9"/>
        <v>866.1982376470498</v>
      </c>
      <c r="P51" s="4">
        <f t="shared" si="10"/>
        <v>155.91568277646897</v>
      </c>
      <c r="Q51" s="13">
        <f t="shared" si="16"/>
        <v>1022.1139204235188</v>
      </c>
    </row>
    <row r="52" spans="1:17" ht="62.25" customHeight="1">
      <c r="A52" s="8" t="s">
        <v>65</v>
      </c>
      <c r="B52" s="5" t="s">
        <v>25</v>
      </c>
      <c r="C52" s="4">
        <v>5.25</v>
      </c>
      <c r="D52" s="5">
        <v>4</v>
      </c>
      <c r="E52" s="12">
        <v>51.282</v>
      </c>
      <c r="F52" s="4">
        <f t="shared" si="0"/>
        <v>269.2305</v>
      </c>
      <c r="G52" s="4">
        <f t="shared" si="1"/>
        <v>134.61525</v>
      </c>
      <c r="H52" s="4">
        <f t="shared" si="13"/>
        <v>25.5768975</v>
      </c>
      <c r="I52" s="4">
        <f t="shared" si="3"/>
        <v>429.42264750000004</v>
      </c>
      <c r="J52" s="4">
        <f t="shared" si="14"/>
        <v>132.26217543</v>
      </c>
      <c r="K52" s="4">
        <f t="shared" si="5"/>
        <v>561.6848229300001</v>
      </c>
      <c r="L52" s="4">
        <f t="shared" si="15"/>
        <v>151.65490219110004</v>
      </c>
      <c r="M52" s="4">
        <f t="shared" si="7"/>
        <v>713.3397251211002</v>
      </c>
      <c r="N52" s="4">
        <f t="shared" si="8"/>
        <v>178.33493128027504</v>
      </c>
      <c r="O52" s="4">
        <f t="shared" si="9"/>
        <v>891.6746564013752</v>
      </c>
      <c r="P52" s="4">
        <f t="shared" si="10"/>
        <v>160.50143815224752</v>
      </c>
      <c r="Q52" s="13">
        <f t="shared" si="16"/>
        <v>1052.1760945536228</v>
      </c>
    </row>
    <row r="53" spans="1:17" ht="30.75" customHeight="1">
      <c r="A53" s="8" t="s">
        <v>62</v>
      </c>
      <c r="B53" s="5" t="s">
        <v>25</v>
      </c>
      <c r="C53" s="4">
        <v>5.7</v>
      </c>
      <c r="D53" s="5">
        <v>4</v>
      </c>
      <c r="E53" s="12">
        <v>51.282</v>
      </c>
      <c r="F53" s="4">
        <f t="shared" si="0"/>
        <v>292.3074</v>
      </c>
      <c r="G53" s="4">
        <f t="shared" si="1"/>
        <v>146.1537</v>
      </c>
      <c r="H53" s="4">
        <f t="shared" si="13"/>
        <v>27.769202999999997</v>
      </c>
      <c r="I53" s="4">
        <f t="shared" si="3"/>
        <v>466.230303</v>
      </c>
      <c r="J53" s="4">
        <f t="shared" si="14"/>
        <v>143.598933324</v>
      </c>
      <c r="K53" s="4">
        <f t="shared" si="5"/>
        <v>609.829236324</v>
      </c>
      <c r="L53" s="4">
        <f t="shared" si="15"/>
        <v>164.65389380748002</v>
      </c>
      <c r="M53" s="4">
        <f t="shared" si="7"/>
        <v>774.48313013148</v>
      </c>
      <c r="N53" s="4">
        <f t="shared" si="8"/>
        <v>193.62078253287</v>
      </c>
      <c r="O53" s="4">
        <f t="shared" si="9"/>
        <v>968.10391266435</v>
      </c>
      <c r="P53" s="4">
        <f t="shared" si="10"/>
        <v>174.258704279583</v>
      </c>
      <c r="Q53" s="13">
        <f t="shared" si="16"/>
        <v>1142.362616943933</v>
      </c>
    </row>
    <row r="54" spans="1:17" ht="76.5">
      <c r="A54" s="8" t="s">
        <v>116</v>
      </c>
      <c r="B54" s="5" t="s">
        <v>38</v>
      </c>
      <c r="C54" s="4">
        <v>5.33</v>
      </c>
      <c r="D54" s="5">
        <v>4</v>
      </c>
      <c r="E54" s="12">
        <v>51.282</v>
      </c>
      <c r="F54" s="4">
        <f>C54*E54</f>
        <v>273.33306</v>
      </c>
      <c r="G54" s="4">
        <f t="shared" si="1"/>
        <v>136.66653</v>
      </c>
      <c r="H54" s="4">
        <f t="shared" si="13"/>
        <v>25.9666407</v>
      </c>
      <c r="I54" s="4">
        <f>SUM(F54:H54)</f>
        <v>435.9662307</v>
      </c>
      <c r="J54" s="4">
        <f t="shared" si="14"/>
        <v>134.2775990556</v>
      </c>
      <c r="K54" s="4">
        <f>I54+J54</f>
        <v>570.2438297556</v>
      </c>
      <c r="L54" s="4">
        <f t="shared" si="15"/>
        <v>153.965834034012</v>
      </c>
      <c r="M54" s="4">
        <f>K54+L54</f>
        <v>724.209663789612</v>
      </c>
      <c r="N54" s="4">
        <f t="shared" si="8"/>
        <v>181.052415947403</v>
      </c>
      <c r="O54" s="4">
        <f>M54+N54</f>
        <v>905.262079737015</v>
      </c>
      <c r="P54" s="4">
        <f t="shared" si="10"/>
        <v>162.9471743526627</v>
      </c>
      <c r="Q54" s="13">
        <f>O54+P54</f>
        <v>1068.2092540896776</v>
      </c>
    </row>
    <row r="55" spans="1:17" ht="76.5">
      <c r="A55" s="8" t="s">
        <v>117</v>
      </c>
      <c r="B55" s="5" t="s">
        <v>38</v>
      </c>
      <c r="C55" s="4">
        <v>5.87</v>
      </c>
      <c r="D55" s="5">
        <v>4</v>
      </c>
      <c r="E55" s="12">
        <v>51.282</v>
      </c>
      <c r="F55" s="4">
        <f>C55*E55</f>
        <v>301.02533999999997</v>
      </c>
      <c r="G55" s="4">
        <f t="shared" si="1"/>
        <v>150.51266999999999</v>
      </c>
      <c r="H55" s="4">
        <f t="shared" si="13"/>
        <v>28.597407299999997</v>
      </c>
      <c r="I55" s="4">
        <f>SUM(F55:H55)</f>
        <v>480.1354173</v>
      </c>
      <c r="J55" s="4">
        <f t="shared" si="14"/>
        <v>147.8817085284</v>
      </c>
      <c r="K55" s="4">
        <f>I55+J55</f>
        <v>628.0171258283999</v>
      </c>
      <c r="L55" s="4">
        <f t="shared" si="15"/>
        <v>169.56462397366798</v>
      </c>
      <c r="M55" s="4">
        <f>K55+L55</f>
        <v>797.5817498020679</v>
      </c>
      <c r="N55" s="4">
        <f t="shared" si="8"/>
        <v>199.39543745051697</v>
      </c>
      <c r="O55" s="4">
        <f>M55+N55</f>
        <v>996.9771872525848</v>
      </c>
      <c r="P55" s="4">
        <f t="shared" si="10"/>
        <v>179.45589370546526</v>
      </c>
      <c r="Q55" s="13">
        <f>O55+P55</f>
        <v>1176.4330809580501</v>
      </c>
    </row>
    <row r="56" spans="1:17" ht="76.5">
      <c r="A56" s="8" t="s">
        <v>118</v>
      </c>
      <c r="B56" s="5" t="s">
        <v>38</v>
      </c>
      <c r="C56" s="4">
        <v>6.47</v>
      </c>
      <c r="D56" s="5">
        <v>4</v>
      </c>
      <c r="E56" s="12">
        <v>51.282</v>
      </c>
      <c r="F56" s="4">
        <f>C56*E56</f>
        <v>331.79454</v>
      </c>
      <c r="G56" s="4">
        <f t="shared" si="1"/>
        <v>165.89727</v>
      </c>
      <c r="H56" s="4">
        <f t="shared" si="13"/>
        <v>31.5204813</v>
      </c>
      <c r="I56" s="4">
        <f>SUM(F56:H56)</f>
        <v>529.2122913</v>
      </c>
      <c r="J56" s="4">
        <f t="shared" si="14"/>
        <v>162.9973857204</v>
      </c>
      <c r="K56" s="4">
        <f>I56+J56</f>
        <v>692.2096770203999</v>
      </c>
      <c r="L56" s="4">
        <f t="shared" si="15"/>
        <v>186.896612795508</v>
      </c>
      <c r="M56" s="4">
        <f>K56+L56</f>
        <v>879.1062898159079</v>
      </c>
      <c r="N56" s="4">
        <f t="shared" si="8"/>
        <v>219.77657245397697</v>
      </c>
      <c r="O56" s="4">
        <f>M56+N56</f>
        <v>1098.8828622698848</v>
      </c>
      <c r="P56" s="4">
        <f t="shared" si="10"/>
        <v>197.79891520857925</v>
      </c>
      <c r="Q56" s="13">
        <f>O56+P56</f>
        <v>1296.681777478464</v>
      </c>
    </row>
    <row r="57" spans="1:17" ht="63.75">
      <c r="A57" s="8" t="s">
        <v>119</v>
      </c>
      <c r="B57" s="5" t="s">
        <v>38</v>
      </c>
      <c r="C57" s="4">
        <v>8.64</v>
      </c>
      <c r="D57" s="5">
        <v>4</v>
      </c>
      <c r="E57" s="12">
        <v>51.282</v>
      </c>
      <c r="F57" s="4">
        <f>C57*E57</f>
        <v>443.07648</v>
      </c>
      <c r="G57" s="4">
        <f t="shared" si="1"/>
        <v>221.53824</v>
      </c>
      <c r="H57" s="4">
        <f t="shared" si="13"/>
        <v>42.0922656</v>
      </c>
      <c r="I57" s="4">
        <f>SUM(F57:H57)</f>
        <v>706.7069856</v>
      </c>
      <c r="J57" s="4">
        <f t="shared" si="14"/>
        <v>217.66575156480002</v>
      </c>
      <c r="K57" s="4">
        <f>I57+J57</f>
        <v>924.3727371648001</v>
      </c>
      <c r="L57" s="4">
        <f t="shared" si="15"/>
        <v>249.58063903449604</v>
      </c>
      <c r="M57" s="4">
        <f>K57+L57</f>
        <v>1173.9533761992961</v>
      </c>
      <c r="N57" s="4">
        <f t="shared" si="8"/>
        <v>293.48834404982404</v>
      </c>
      <c r="O57" s="4">
        <f>M57+N57</f>
        <v>1467.4417202491202</v>
      </c>
      <c r="P57" s="4">
        <f t="shared" si="10"/>
        <v>264.1395096448416</v>
      </c>
      <c r="Q57" s="13">
        <f>O57+P57</f>
        <v>1731.5812298939618</v>
      </c>
    </row>
    <row r="58" spans="1:17" ht="38.25">
      <c r="A58" s="8" t="s">
        <v>121</v>
      </c>
      <c r="B58" s="5" t="s">
        <v>38</v>
      </c>
      <c r="C58" s="4">
        <v>1.01</v>
      </c>
      <c r="D58" s="5">
        <v>4</v>
      </c>
      <c r="E58" s="12">
        <v>51.282</v>
      </c>
      <c r="F58" s="4">
        <f>C58*E58</f>
        <v>51.794819999999994</v>
      </c>
      <c r="G58" s="4">
        <f t="shared" si="1"/>
        <v>25.897409999999997</v>
      </c>
      <c r="H58" s="4">
        <f t="shared" si="13"/>
        <v>4.9205079</v>
      </c>
      <c r="I58" s="4">
        <f>SUM(F58:H58)</f>
        <v>82.6127379</v>
      </c>
      <c r="J58" s="4">
        <f t="shared" si="14"/>
        <v>25.4447232732</v>
      </c>
      <c r="K58" s="4">
        <f>I58+J58</f>
        <v>108.0574611732</v>
      </c>
      <c r="L58" s="4">
        <f t="shared" si="15"/>
        <v>29.175514516764</v>
      </c>
      <c r="M58" s="4">
        <f>K58+L58</f>
        <v>137.232975689964</v>
      </c>
      <c r="N58" s="4">
        <f t="shared" si="8"/>
        <v>34.308243922491</v>
      </c>
      <c r="O58" s="4">
        <f>M58+N58</f>
        <v>171.541219612455</v>
      </c>
      <c r="P58" s="4">
        <f t="shared" si="10"/>
        <v>30.877419530241898</v>
      </c>
      <c r="Q58" s="13">
        <f>O58+P58</f>
        <v>202.4186391426969</v>
      </c>
    </row>
    <row r="60" ht="12.75">
      <c r="A60" s="30" t="s">
        <v>120</v>
      </c>
    </row>
  </sheetData>
  <sheetProtection/>
  <mergeCells count="6">
    <mergeCell ref="A6:Q6"/>
    <mergeCell ref="A7:Q7"/>
    <mergeCell ref="K1:N1"/>
    <mergeCell ref="J2:Q2"/>
    <mergeCell ref="J3:Q3"/>
    <mergeCell ref="J4:Q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"Метан"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Горячев</dc:creator>
  <cp:keywords/>
  <dc:description/>
  <cp:lastModifiedBy>1</cp:lastModifiedBy>
  <cp:lastPrinted>2014-02-27T05:51:32Z</cp:lastPrinted>
  <dcterms:created xsi:type="dcterms:W3CDTF">2002-12-26T05:46:48Z</dcterms:created>
  <dcterms:modified xsi:type="dcterms:W3CDTF">2014-02-27T05:59:10Z</dcterms:modified>
  <cp:category/>
  <cp:version/>
  <cp:contentType/>
  <cp:contentStatus/>
</cp:coreProperties>
</file>